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 tabRatio="872" firstSheet="5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  <definedName name="_xlnm._FilterDatabase" localSheetId="5" hidden="1">一般公共支5!$A$3:$G$13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<sst xmlns="http://schemas.openxmlformats.org/spreadsheetml/2006/main" count="692" uniqueCount="272">
  <si>
    <t>2026年阜新蒙古族自治县水利事务服务中心部门预算批复表</t>
  </si>
  <si>
    <t xml:space="preserve">收支预算总表   </t>
  </si>
  <si>
    <t>表1</t>
  </si>
  <si>
    <t>部门名称：阜新蒙古族自治县水利事务服务中心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</si>
  <si>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</si>
  <si>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</si>
  <si>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</si>
  <si>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</si>
  <si>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</si>
  <si>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</si>
  <si>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</si>
  <si>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</si>
  <si>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</si>
  <si>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</si>
  <si>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</si>
  <si>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</si>
  <si>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</si>
  <si>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</si>
  <si>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</si>
  <si>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</si>
  <si>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</si>
  <si>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</si>
  <si>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</si>
  <si>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</si>
  <si>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</si>
  <si>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</si>
  <si>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</si>
  <si>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</si>
  <si>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</si>
  <si>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</si>
  <si>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</si>
  <si>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</si>
  <si>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</si>
  <si>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</si>
  <si>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</si>
  <si>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</si>
  <si>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</si>
  <si>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</si>
  <si>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</si>
  <si>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</si>
  <si>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</si>
  <si>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</si>
  <si>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</si>
  <si>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</si>
  <si>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</si>
  <si>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</si>
  <si>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</si>
  <si>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031002阜新蒙古族自治县水利事务服务中心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</si>
  <si>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</si>
  <si>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</si>
  <si>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</si>
  <si>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</si>
  <si>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</si>
  <si>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</si>
  <si>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</si>
  <si>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</si>
  <si>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</si>
  <si>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</si>
  <si>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</si>
  <si>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</si>
  <si>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</si>
  <si>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</si>
  <si>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</si>
  <si>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</si>
  <si>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</si>
  <si>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</si>
  <si>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</si>
  <si>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</si>
  <si>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</si>
  <si>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</si>
  <si>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</si>
  <si>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水利</t>
  </si>
  <si>
    <t>2130304</t>
  </si>
  <si>
    <t>水利行业业务管理</t>
  </si>
  <si>
    <t>221</t>
  </si>
  <si>
    <t>住房保障支出</t>
  </si>
  <si>
    <t>22102</t>
  </si>
  <si>
    <t>住房改革支出</t>
  </si>
  <si>
    <t>2210201</t>
  </si>
  <si>
    <t>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</si>
  <si>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</si>
  <si>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</si>
  <si>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</si>
  <si>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</si>
  <si>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</si>
  <si>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</si>
  <si>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</si>
  <si>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</si>
  <si>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</si>
  <si>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</si>
  <si>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</si>
  <si>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</si>
  <si>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</si>
  <si>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</si>
  <si>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</si>
  <si>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</si>
  <si>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</si>
  <si>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</si>
  <si>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</si>
  <si>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</si>
  <si>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</si>
  <si>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</si>
  <si>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</si>
  <si>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</si>
  <si>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</si>
  <si>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</si>
  <si>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</si>
  <si>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</si>
  <si>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</si>
  <si>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</si>
  <si>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</si>
  <si>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</si>
  <si>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</si>
  <si>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</si>
  <si>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</si>
  <si>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</si>
  <si>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</si>
  <si>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</si>
  <si>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</si>
  <si>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</si>
  <si>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</si>
  <si>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</si>
  <si>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</si>
  <si>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</si>
  <si>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</si>
  <si>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</si>
  <si>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</si>
  <si>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</si>
  <si>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</si>
  <si>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</si>
  <si>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</si>
  <si>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</si>
  <si>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</si>
  <si>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</si>
  <si>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30299</t>
  </si>
  <si>
    <t>其他商品和服务支出</t>
  </si>
  <si>
    <t>30231</t>
  </si>
  <si>
    <t>公务用车运行维护费</t>
  </si>
  <si>
    <t>303</t>
  </si>
  <si>
    <t>对个人和家庭的补助</t>
  </si>
  <si>
    <t>30302</t>
  </si>
  <si>
    <t>退休费</t>
  </si>
  <si>
    <t>30305</t>
  </si>
  <si>
    <t>生活补助</t>
  </si>
  <si>
    <t>30399</t>
  </si>
  <si>
    <t>其他对个人和家庭的补助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</si>
  <si>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</si>
  <si>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</si>
  <si>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</si>
  <si>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</si>
  <si>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</si>
  <si>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</si>
  <si>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</si>
  <si>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</si>
  <si>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</si>
  <si>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</si>
  <si>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</si>
  <si>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</si>
  <si>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</si>
  <si>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</si>
  <si>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</si>
  <si>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</si>
  <si>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用于水利中心14人工资及保险等方面支出</t>
  </si>
  <si>
    <t>支出功能分类预算表</t>
  </si>
  <si>
    <t>表10</t>
  </si>
  <si>
    <t>支出经济分类预算表（政府预算）</t>
  </si>
  <si>
    <t>表11</t>
  </si>
  <si>
    <t>对事业单位经常性补助</t>
  </si>
  <si>
    <t>社会福利和救助</t>
  </si>
  <si>
    <t>离退休费</t>
  </si>
  <si>
    <t>支出经济分类预算表（部门预算）</t>
  </si>
  <si>
    <t>表12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</si>
  <si>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</si>
  <si>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</si>
  <si>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</si>
  <si>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</si>
  <si>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</si>
  <si>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</si>
  <si>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</si>
  <si>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</si>
  <si>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</si>
  <si>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</si>
  <si>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</si>
  <si>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</si>
  <si>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阜新蒙古族自治县水利事务服务中心</t>
  </si>
  <si>
    <t>年度主要任务</t>
  </si>
  <si>
    <t>对应项目</t>
  </si>
  <si>
    <t>预算资金情况</t>
  </si>
  <si>
    <t>基本支出公用经费（其他）</t>
  </si>
  <si>
    <t>基本支出人员经费（刚性）</t>
  </si>
  <si>
    <t>基本支出公用经费（保运转）</t>
  </si>
  <si>
    <t>基本支出人员经费（其他）</t>
  </si>
  <si>
    <t>基本支出人员经费（保工资）</t>
  </si>
  <si>
    <t>年度绩效目标</t>
  </si>
  <si>
    <t>按照水利事务服务中心年初预算正常开展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</si>
  <si>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</si>
  <si>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</si>
  <si>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</si>
  <si>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</si>
  <si>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</si>
  <si>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</si>
  <si>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</si>
  <si>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</si>
  <si>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</si>
  <si>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</si>
  <si>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</si>
  <si>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</si>
  <si>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2026-12</t>
  </si>
  <si>
    <t>重点工作办结率</t>
  </si>
  <si>
    <t>=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</si>
  <si>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</si>
  <si>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</si>
  <si>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</si>
  <si>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</si>
  <si>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</si>
  <si>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</si>
  <si>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</si>
  <si>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</si>
  <si>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≤</t>
  </si>
  <si>
    <t>预算执行率</t>
  </si>
  <si>
    <t>预算调整率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</si>
  <si>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</si>
  <si>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</si>
  <si>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</si>
  <si>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</si>
  <si>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</si>
  <si>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</si>
  <si>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</si>
  <si>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</si>
  <si>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</si>
  <si>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</si>
  <si>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国库集中支付运行规范性</t>
  </si>
  <si>
    <t>运行规范</t>
  </si>
  <si>
    <t>政府采购制度执行有效性</t>
  </si>
  <si>
    <t>制度有效</t>
  </si>
  <si>
    <t>部门内控制度有效性</t>
  </si>
  <si>
    <t>银行账户管理规范性</t>
  </si>
  <si>
    <t>内控制度有效性</t>
  </si>
  <si>
    <t>资产管理</t>
  </si>
  <si>
    <t>固定资产利用率</t>
  </si>
  <si>
    <t>业务管理</t>
  </si>
  <si>
    <t>绩效管理制度制定及执行</t>
  </si>
  <si>
    <t>政府采购管理违法违规行为发生次数</t>
  </si>
  <si>
    <t>次</t>
  </si>
  <si>
    <t>运行成本</t>
  </si>
  <si>
    <t>成本控制有效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</si>
  <si>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</si>
  <si>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</si>
  <si>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</si>
  <si>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</si>
  <si>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</si>
  <si>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用于阜新县2023年中央水利救灾资金第二批水毁修复工程方面支出（2026年15号）</t>
  </si>
  <si>
    <t>主管部门</t>
  </si>
  <si>
    <t>031阜新蒙古族自治县水利局-210921000</t>
  </si>
  <si>
    <t>实施单位</t>
  </si>
  <si>
    <t>031002阜新蒙古族自治县水利事务服务中心-210921000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</si>
  <si>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</si>
  <si>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</si>
  <si>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</si>
  <si>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</si>
  <si>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</si>
  <si>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</si>
  <si>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服务对象满意度指标</t>
  </si>
  <si>
    <t>≥</t>
  </si>
  <si>
    <t>社会公众满意度指标</t>
  </si>
  <si>
    <t>用于伊吗图湿地溢流堰工程及四号湿地（1-3号池）重构项目资金方面支出（2026年14号）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</si>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</sst>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9"/>
      <name val="宋体"/>
      <charset val="134"/>
    </font>
    <font>
      <b/>
      <sz val="20"/>
      <name val="SimSun"/>
      <charset val="134"/>
    </font>
    <font>
      <b/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20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23" applyNumberFormat="0" applyAlignment="0" applyProtection="0">
      <alignment vertical="center"/>
    </xf>
    <xf numFmtId="0" fontId="21" fillId="5" borderId="24" applyNumberFormat="0" applyAlignment="0" applyProtection="0">
      <alignment vertical="center"/>
    </xf>
    <xf numFmtId="0" fontId="22" fillId="5" borderId="23" applyNumberFormat="0" applyAlignment="0" applyProtection="0">
      <alignment vertical="center"/>
    </xf>
    <xf numFmtId="0" fontId="23" fillId="6" borderId="25" applyNumberFormat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5" fillId="0" borderId="27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0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49" fontId="7" fillId="2" borderId="4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7" fillId="2" borderId="0" xfId="0" applyFont="1" applyFill="1" applyBorder="1" applyAlignment="1">
      <alignment vertical="center" wrapText="1"/>
    </xf>
    <xf numFmtId="176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6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0" fontId="0" fillId="0" borderId="19" xfId="0" applyFont="1" applyBorder="1">
      <alignment vertical="center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6" fontId="3" fillId="2" borderId="1" xfId="0" applyNumberFormat="1" applyFont="1" applyFill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7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6.35" customHeight="1" spans="1:17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</row>
    <row r="3" ht="16.35" customHeight="1" spans="1:17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</row>
    <row r="4" ht="16.35" customHeight="1" spans="1:17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</row>
    <row r="5" ht="16.35" customHeight="1" spans="1:17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</row>
    <row r="6" ht="16.35" customHeight="1" spans="1:17">
      <c r="A6" s="108"/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</row>
    <row r="7" ht="16.35" customHeight="1" spans="1:17">
      <c r="A7" s="108"/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</row>
    <row r="8" ht="16.35" customHeight="1" spans="1:17">
      <c r="A8" s="108"/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</row>
    <row r="9" ht="16.35" customHeight="1" spans="1:17">
      <c r="A9" s="108"/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</row>
    <row r="10" ht="16.35" customHeight="1" spans="1:17">
      <c r="A10" s="108"/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</row>
    <row r="11" ht="16.35" customHeight="1" spans="1:17">
      <c r="A11" s="108"/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</row>
    <row r="12" ht="16.35" customHeight="1" spans="1:17">
      <c r="A12" s="108"/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</row>
    <row r="13" ht="16.35" customHeight="1" spans="1:17">
      <c r="A13" s="108"/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</row>
    <row r="14" ht="16.35" customHeight="1" spans="1:17">
      <c r="A14" s="108"/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</row>
    <row r="15" ht="16.35" customHeight="1" spans="1:17">
      <c r="A15" s="108"/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</row>
    <row r="16" ht="16.35" customHeight="1" spans="1:17">
      <c r="A16" s="108"/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</row>
    <row r="17" ht="16.35" customHeight="1" spans="1:17">
      <c r="A17" s="108"/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</row>
    <row r="18" ht="16.35" customHeight="1" spans="1:17">
      <c r="A18" s="108"/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</row>
    <row r="19" ht="16.35" customHeight="1" spans="1:17">
      <c r="A19" s="108"/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</row>
    <row r="20" ht="16.35" customHeight="1" spans="1:17">
      <c r="A20" s="108"/>
      <c r="B20" s="108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</row>
    <row r="21" ht="16.35" customHeight="1" spans="1:17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</row>
    <row r="22" ht="16.35" customHeight="1" spans="1:17">
      <c r="A22" s="108"/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</row>
    <row r="23" ht="16.35" customHeight="1" spans="1:17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</row>
    <row r="24" ht="16.35" customHeight="1" spans="1:17">
      <c r="A24" s="108"/>
      <c r="B24" s="108"/>
      <c r="C24" s="108"/>
      <c r="D24" s="108"/>
      <c r="E24" s="108"/>
      <c r="F24" s="108"/>
      <c r="G24" s="108"/>
      <c r="H24" s="108"/>
      <c r="I24" s="108"/>
      <c r="J24" s="108"/>
      <c r="K24" s="108"/>
      <c r="L24" s="108"/>
      <c r="M24" s="108"/>
      <c r="N24" s="108"/>
      <c r="O24" s="108"/>
      <c r="P24" s="108"/>
      <c r="Q24" s="108"/>
    </row>
    <row r="25" ht="16.35" customHeight="1" spans="1:17">
      <c r="A25" s="108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</row>
    <row r="26" ht="16.35" customHeight="1" spans="1:17">
      <c r="A26" s="108"/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</row>
    <row r="27" ht="16.35" customHeight="1" spans="1:17">
      <c r="A27" s="108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</row>
    <row r="28" ht="16.35" customHeight="1" spans="1:17">
      <c r="A28" s="108"/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</row>
    <row r="29" ht="16.35" customHeight="1" spans="1:17">
      <c r="A29" s="108"/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  <c r="N29" s="108"/>
      <c r="O29" s="108"/>
      <c r="P29" s="108"/>
      <c r="Q29" s="108"/>
    </row>
    <row r="30" ht="16.35" customHeight="1" spans="1:17">
      <c r="A30" s="108"/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  <c r="M30" s="108"/>
      <c r="N30" s="108"/>
      <c r="O30" s="108"/>
      <c r="P30" s="108"/>
      <c r="Q30" s="108"/>
    </row>
    <row r="31" ht="16.35" customHeight="1" spans="1:17">
      <c r="A31" s="108"/>
      <c r="B31" s="108"/>
      <c r="C31" s="108"/>
      <c r="D31" s="108"/>
      <c r="E31" s="108"/>
      <c r="F31" s="108"/>
      <c r="G31" s="108"/>
      <c r="H31" s="108"/>
      <c r="I31" s="108"/>
      <c r="J31" s="108"/>
      <c r="K31" s="108"/>
      <c r="L31" s="108"/>
      <c r="M31" s="108"/>
      <c r="N31" s="108"/>
      <c r="O31" s="108"/>
      <c r="P31" s="108"/>
      <c r="Q31" s="10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104"/>
      <c r="B2" s="104"/>
      <c r="C2" s="104"/>
      <c r="D2" s="104"/>
    </row>
    <row r="3" ht="16.2" customHeight="1" spans="1:4">
      <c r="A3" s="98" t="s">
        <v>2</v>
      </c>
      <c r="B3" s="72"/>
      <c r="C3" s="6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6" t="s">
        <v>5</v>
      </c>
      <c r="B5" s="76"/>
      <c r="C5" s="76" t="s">
        <v>6</v>
      </c>
      <c r="D5" s="7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77" t="s">
        <v>9</v>
      </c>
      <c r="B7" s="10">
        <v>1856.96</v>
      </c>
      <c r="C7" s="77" t="s">
        <v>10</v>
      </c>
      <c r="D7" s="12">
        <v>208.44</v>
      </c>
    </row>
    <row r="8" ht="26.05" customHeight="1" spans="1:4">
      <c r="A8" s="77" t="s">
        <v>11</v>
      </c>
      <c r="B8" s="10"/>
      <c r="C8" s="77" t="s">
        <v>12</v>
      </c>
      <c r="D8" s="12">
        <v>107.22</v>
      </c>
    </row>
    <row r="9" ht="26.05" customHeight="1" spans="1:4">
      <c r="A9" s="77" t="s">
        <v>13</v>
      </c>
      <c r="B9" s="10"/>
      <c r="C9" s="77" t="s">
        <v>14</v>
      </c>
      <c r="D9" s="12">
        <v>1388.97</v>
      </c>
    </row>
    <row r="10" ht="26.05" customHeight="1" spans="1:4">
      <c r="A10" s="77" t="s">
        <v>15</v>
      </c>
      <c r="B10" s="10"/>
      <c r="C10" s="77" t="s">
        <v>16</v>
      </c>
      <c r="D10" s="12">
        <v>152.33</v>
      </c>
    </row>
    <row r="11" ht="26.05" customHeight="1" spans="1:4">
      <c r="A11" s="77" t="s">
        <v>17</v>
      </c>
      <c r="B11" s="10"/>
      <c r="C11" s="77"/>
      <c r="D11" s="10"/>
    </row>
    <row r="12" ht="26.05" customHeight="1" spans="1:4">
      <c r="A12" s="77" t="s">
        <v>18</v>
      </c>
      <c r="B12" s="10"/>
      <c r="C12" s="77"/>
      <c r="D12" s="10"/>
    </row>
    <row r="13" ht="26.05" customHeight="1" spans="1:4">
      <c r="A13" s="77" t="s">
        <v>19</v>
      </c>
      <c r="B13" s="10"/>
      <c r="C13" s="77"/>
      <c r="D13" s="10"/>
    </row>
    <row r="14" ht="26.05" customHeight="1" spans="1:4">
      <c r="A14" s="77" t="s">
        <v>20</v>
      </c>
      <c r="B14" s="10"/>
      <c r="C14" s="77"/>
      <c r="D14" s="10"/>
    </row>
    <row r="15" ht="26.05" customHeight="1" spans="1:4">
      <c r="A15" s="77" t="s">
        <v>21</v>
      </c>
      <c r="B15" s="10"/>
      <c r="C15" s="77"/>
      <c r="D15" s="10"/>
    </row>
    <row r="16" ht="26.05" customHeight="1" spans="1:4">
      <c r="A16" s="77" t="s">
        <v>22</v>
      </c>
      <c r="B16" s="10"/>
      <c r="C16" s="77"/>
      <c r="D16" s="10"/>
    </row>
    <row r="17" ht="26.05" customHeight="1" spans="1:4">
      <c r="A17" s="8"/>
      <c r="B17" s="10"/>
      <c r="C17" s="105"/>
      <c r="D17" s="106"/>
    </row>
    <row r="18" ht="26.05" customHeight="1" spans="1:4">
      <c r="A18" s="8" t="s">
        <v>23</v>
      </c>
      <c r="B18" s="10">
        <v>1856.96</v>
      </c>
      <c r="C18" s="8" t="s">
        <v>24</v>
      </c>
      <c r="D18" s="10">
        <v>1856.96</v>
      </c>
    </row>
    <row r="19" ht="26.05" customHeight="1" spans="1:4">
      <c r="A19" s="77" t="s">
        <v>25</v>
      </c>
      <c r="B19" s="10"/>
      <c r="C19" s="77" t="s">
        <v>26</v>
      </c>
      <c r="D19" s="10"/>
    </row>
    <row r="20" ht="26.05" customHeight="1" spans="1:4">
      <c r="A20" s="107"/>
      <c r="B20" s="12"/>
      <c r="C20" s="107"/>
      <c r="D20" s="101"/>
    </row>
    <row r="21" ht="26.05" customHeight="1" spans="1:4">
      <c r="A21" s="8" t="s">
        <v>27</v>
      </c>
      <c r="B21" s="10">
        <v>1856.96</v>
      </c>
      <c r="C21" s="8" t="s">
        <v>28</v>
      </c>
      <c r="D21" s="10">
        <v>1856.96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D20" sqref="D20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85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103"/>
      <c r="N2" s="70"/>
      <c r="O2" s="70"/>
      <c r="P2" s="70"/>
      <c r="Q2" s="70"/>
      <c r="R2" s="71"/>
      <c r="S2" s="70"/>
    </row>
    <row r="3" ht="16.2" customHeight="1" spans="1:19">
      <c r="A3" s="86" t="s">
        <v>30</v>
      </c>
      <c r="E3" s="73"/>
      <c r="F3" s="73"/>
      <c r="G3" s="73"/>
      <c r="H3" s="73"/>
      <c r="I3" s="73"/>
      <c r="J3" s="73"/>
      <c r="K3" s="73"/>
      <c r="L3" s="73"/>
      <c r="M3" s="69"/>
      <c r="N3" s="69"/>
      <c r="O3" s="69"/>
      <c r="P3" s="6"/>
      <c r="Q3" s="6"/>
      <c r="R3" s="73"/>
      <c r="S3" s="73"/>
    </row>
    <row r="4" ht="16.2" customHeight="1" spans="1:19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71" t="s">
        <v>31</v>
      </c>
      <c r="S4" s="71"/>
    </row>
    <row r="5" ht="32.55" customHeight="1" spans="1:19">
      <c r="A5" s="8" t="s">
        <v>32</v>
      </c>
      <c r="B5" s="75" t="s">
        <v>33</v>
      </c>
      <c r="C5" s="75" t="s">
        <v>34</v>
      </c>
      <c r="D5" s="75"/>
      <c r="E5" s="75"/>
      <c r="F5" s="75"/>
      <c r="G5" s="75"/>
      <c r="H5" s="75"/>
      <c r="I5" s="75"/>
      <c r="J5" s="75"/>
      <c r="K5" s="75"/>
      <c r="L5" s="75"/>
      <c r="M5" s="75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75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75" t="s">
        <v>40</v>
      </c>
      <c r="I6" s="75"/>
      <c r="J6" s="75"/>
      <c r="K6" s="75"/>
      <c r="L6" s="75"/>
      <c r="M6" s="75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75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76" t="s">
        <v>35</v>
      </c>
      <c r="B8" s="10">
        <f>B9</f>
        <v>1856.96</v>
      </c>
      <c r="C8" s="10">
        <f>C9</f>
        <v>1856.96</v>
      </c>
      <c r="D8" s="10">
        <f>D9</f>
        <v>1856.96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77" t="s">
        <v>47</v>
      </c>
      <c r="B9" s="12">
        <v>1856.96</v>
      </c>
      <c r="C9" s="12">
        <v>1856.96</v>
      </c>
      <c r="D9" s="12">
        <v>1856.96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7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7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7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zoomScale="80" zoomScaleNormal="80" workbookViewId="0">
      <pane ySplit="6" topLeftCell="A7" activePane="bottomLeft" state="frozen"/>
      <selection/>
      <selection pane="bottomLeft" activeCell="E26" sqref="E26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94"/>
      <c r="B7" s="7" t="s">
        <v>35</v>
      </c>
      <c r="C7" s="102">
        <f>C8+C12+C15+C18</f>
        <v>1856.96</v>
      </c>
      <c r="D7" s="102">
        <f>D8+D12+D15+D18</f>
        <v>1716.77</v>
      </c>
      <c r="E7" s="102">
        <f>E8+E12+E15+E18</f>
        <v>1640.38</v>
      </c>
      <c r="F7" s="102">
        <f>F8+F12+F15+F18</f>
        <v>76.39</v>
      </c>
      <c r="G7" s="102">
        <f>G8+G12+G15+G18</f>
        <v>140.19</v>
      </c>
    </row>
    <row r="8" ht="26.05" customHeight="1" spans="1:7">
      <c r="A8" s="77" t="s">
        <v>56</v>
      </c>
      <c r="B8" s="77" t="s">
        <v>57</v>
      </c>
      <c r="C8" s="12">
        <f t="shared" ref="C8:C20" si="0">D8+G8</f>
        <v>208.44</v>
      </c>
      <c r="D8" s="12">
        <f>SUM(E8:F8)</f>
        <v>192.25</v>
      </c>
      <c r="E8" s="12">
        <f t="shared" ref="E8:G8" si="1">E9</f>
        <v>191.55</v>
      </c>
      <c r="F8" s="12">
        <f t="shared" si="1"/>
        <v>0.7</v>
      </c>
      <c r="G8" s="12">
        <f t="shared" si="1"/>
        <v>16.19</v>
      </c>
    </row>
    <row r="9" ht="26.05" customHeight="1" spans="1:7">
      <c r="A9" s="77" t="s">
        <v>58</v>
      </c>
      <c r="B9" s="77" t="s">
        <v>59</v>
      </c>
      <c r="C9" s="12">
        <f t="shared" si="0"/>
        <v>208.44</v>
      </c>
      <c r="D9" s="12">
        <f t="shared" ref="D9:D20" si="2">SUM(E9:F9)</f>
        <v>192.25</v>
      </c>
      <c r="E9" s="12">
        <f>SUM(E10:E11)</f>
        <v>191.55</v>
      </c>
      <c r="F9" s="12">
        <f>F10</f>
        <v>0.7</v>
      </c>
      <c r="G9" s="12">
        <f>G11</f>
        <v>16.19</v>
      </c>
    </row>
    <row r="10" ht="26.05" customHeight="1" spans="1:7">
      <c r="A10" s="77" t="s">
        <v>60</v>
      </c>
      <c r="B10" s="77" t="s">
        <v>61</v>
      </c>
      <c r="C10" s="12">
        <f t="shared" si="0"/>
        <v>5.3</v>
      </c>
      <c r="D10" s="12">
        <f t="shared" si="2"/>
        <v>5.3</v>
      </c>
      <c r="E10" s="12">
        <f>0.4+4.2</f>
        <v>4.6</v>
      </c>
      <c r="F10" s="12">
        <v>0.7</v>
      </c>
      <c r="G10" s="12"/>
    </row>
    <row r="11" ht="26.05" customHeight="1" spans="1:7">
      <c r="A11" s="77" t="s">
        <v>62</v>
      </c>
      <c r="B11" s="77" t="s">
        <v>63</v>
      </c>
      <c r="C11" s="12">
        <f t="shared" si="0"/>
        <v>203.14</v>
      </c>
      <c r="D11" s="12">
        <f t="shared" si="2"/>
        <v>186.95</v>
      </c>
      <c r="E11" s="12">
        <v>186.95</v>
      </c>
      <c r="F11" s="12"/>
      <c r="G11" s="12">
        <v>16.19</v>
      </c>
    </row>
    <row r="12" ht="26.05" customHeight="1" spans="1:7">
      <c r="A12" s="77">
        <v>210</v>
      </c>
      <c r="B12" s="77" t="s">
        <v>64</v>
      </c>
      <c r="C12" s="12">
        <f t="shared" si="0"/>
        <v>107.22</v>
      </c>
      <c r="D12" s="12">
        <f t="shared" si="2"/>
        <v>99.63</v>
      </c>
      <c r="E12" s="12">
        <f t="shared" ref="E12:E16" si="3">E13</f>
        <v>99.63</v>
      </c>
      <c r="F12" s="12"/>
      <c r="G12" s="12">
        <f t="shared" ref="G12:G16" si="4">G13</f>
        <v>7.59</v>
      </c>
    </row>
    <row r="13" ht="26.05" customHeight="1" spans="1:7">
      <c r="A13" s="77" t="s">
        <v>65</v>
      </c>
      <c r="B13" s="77" t="s">
        <v>66</v>
      </c>
      <c r="C13" s="12">
        <f t="shared" si="0"/>
        <v>107.22</v>
      </c>
      <c r="D13" s="12">
        <f t="shared" si="2"/>
        <v>99.63</v>
      </c>
      <c r="E13" s="12">
        <f t="shared" si="3"/>
        <v>99.63</v>
      </c>
      <c r="F13" s="12"/>
      <c r="G13" s="12">
        <f t="shared" si="4"/>
        <v>7.59</v>
      </c>
    </row>
    <row r="14" ht="26.05" customHeight="1" spans="1:7">
      <c r="A14" s="77" t="s">
        <v>67</v>
      </c>
      <c r="B14" s="77" t="s">
        <v>68</v>
      </c>
      <c r="C14" s="12">
        <f t="shared" si="0"/>
        <v>107.22</v>
      </c>
      <c r="D14" s="12">
        <f t="shared" si="2"/>
        <v>99.63</v>
      </c>
      <c r="E14" s="12">
        <f>99.33+0.3</f>
        <v>99.63</v>
      </c>
      <c r="F14" s="12"/>
      <c r="G14" s="12">
        <v>7.59</v>
      </c>
    </row>
    <row r="15" ht="26.05" customHeight="1" spans="1:7">
      <c r="A15" s="77" t="s">
        <v>69</v>
      </c>
      <c r="B15" s="77" t="s">
        <v>70</v>
      </c>
      <c r="C15" s="12">
        <f t="shared" si="0"/>
        <v>1388.97</v>
      </c>
      <c r="D15" s="12">
        <f t="shared" si="2"/>
        <v>1284.67</v>
      </c>
      <c r="E15" s="12">
        <f t="shared" si="3"/>
        <v>1208.98</v>
      </c>
      <c r="F15" s="12">
        <f>F16</f>
        <v>75.69</v>
      </c>
      <c r="G15" s="12">
        <f t="shared" si="4"/>
        <v>104.3</v>
      </c>
    </row>
    <row r="16" ht="26.05" customHeight="1" spans="1:7">
      <c r="A16" s="77">
        <v>21303</v>
      </c>
      <c r="B16" s="77" t="s">
        <v>71</v>
      </c>
      <c r="C16" s="12">
        <f t="shared" si="0"/>
        <v>1388.97</v>
      </c>
      <c r="D16" s="12">
        <f t="shared" si="2"/>
        <v>1284.67</v>
      </c>
      <c r="E16" s="12">
        <f t="shared" si="3"/>
        <v>1208.98</v>
      </c>
      <c r="F16" s="12">
        <f>F17</f>
        <v>75.69</v>
      </c>
      <c r="G16" s="12">
        <f t="shared" si="4"/>
        <v>104.3</v>
      </c>
    </row>
    <row r="17" ht="26.05" customHeight="1" spans="1:7">
      <c r="A17" s="77" t="s">
        <v>72</v>
      </c>
      <c r="B17" s="77" t="s">
        <v>73</v>
      </c>
      <c r="C17" s="12">
        <f t="shared" si="0"/>
        <v>1388.97</v>
      </c>
      <c r="D17" s="12">
        <f t="shared" si="2"/>
        <v>1284.67</v>
      </c>
      <c r="E17" s="12">
        <v>1208.98</v>
      </c>
      <c r="F17" s="12">
        <v>75.69</v>
      </c>
      <c r="G17" s="12">
        <f>5.48+31.64+65.77+1.41</f>
        <v>104.3</v>
      </c>
    </row>
    <row r="18" ht="26.05" customHeight="1" spans="1:7">
      <c r="A18" s="77" t="s">
        <v>74</v>
      </c>
      <c r="B18" s="77" t="s">
        <v>75</v>
      </c>
      <c r="C18" s="12">
        <f t="shared" si="0"/>
        <v>152.33</v>
      </c>
      <c r="D18" s="12">
        <f t="shared" si="2"/>
        <v>140.22</v>
      </c>
      <c r="E18" s="12">
        <f>E19</f>
        <v>140.22</v>
      </c>
      <c r="F18" s="12"/>
      <c r="G18" s="12">
        <f>G19</f>
        <v>12.11</v>
      </c>
    </row>
    <row r="19" ht="26.05" customHeight="1" spans="1:7">
      <c r="A19" s="77" t="s">
        <v>76</v>
      </c>
      <c r="B19" s="77" t="s">
        <v>77</v>
      </c>
      <c r="C19" s="12">
        <f t="shared" si="0"/>
        <v>152.33</v>
      </c>
      <c r="D19" s="12">
        <f t="shared" si="2"/>
        <v>140.22</v>
      </c>
      <c r="E19" s="12">
        <f>E20</f>
        <v>140.22</v>
      </c>
      <c r="F19" s="12"/>
      <c r="G19" s="12">
        <f>G20</f>
        <v>12.11</v>
      </c>
    </row>
    <row r="20" ht="26.05" customHeight="1" spans="1:7">
      <c r="A20" s="77" t="s">
        <v>78</v>
      </c>
      <c r="B20" s="77" t="s">
        <v>79</v>
      </c>
      <c r="C20" s="12">
        <f t="shared" si="0"/>
        <v>152.33</v>
      </c>
      <c r="D20" s="12">
        <f t="shared" si="2"/>
        <v>140.22</v>
      </c>
      <c r="E20" s="12">
        <v>140.22</v>
      </c>
      <c r="F20" s="12"/>
      <c r="G20" s="12">
        <v>12.11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27" sqref="B2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80</v>
      </c>
      <c r="B1" s="1"/>
      <c r="C1" s="1"/>
      <c r="D1" s="1"/>
    </row>
    <row r="2" ht="16.2" customHeight="1" spans="1:4">
      <c r="A2" s="98"/>
      <c r="B2" s="98"/>
      <c r="C2" s="98"/>
      <c r="D2" s="98"/>
    </row>
    <row r="3" ht="16.2" customHeight="1" spans="1:4">
      <c r="A3" s="98" t="s">
        <v>81</v>
      </c>
      <c r="B3" s="72"/>
      <c r="C3" s="69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76" t="s">
        <v>82</v>
      </c>
      <c r="B5" s="76"/>
      <c r="C5" s="76" t="s">
        <v>6</v>
      </c>
      <c r="D5" s="76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77" t="s">
        <v>83</v>
      </c>
      <c r="B7" s="10">
        <v>1856.96</v>
      </c>
      <c r="C7" s="77" t="s">
        <v>84</v>
      </c>
      <c r="D7" s="10">
        <f>SUM(D8:D11)</f>
        <v>1856.96</v>
      </c>
    </row>
    <row r="8" ht="26.05" customHeight="1" spans="1:4">
      <c r="A8" s="77" t="s">
        <v>85</v>
      </c>
      <c r="B8" s="10">
        <v>1856.96</v>
      </c>
      <c r="C8" s="77" t="s">
        <v>86</v>
      </c>
      <c r="D8" s="12">
        <v>208.44</v>
      </c>
    </row>
    <row r="9" ht="26.05" customHeight="1" spans="1:4">
      <c r="A9" s="77" t="s">
        <v>87</v>
      </c>
      <c r="B9" s="10"/>
      <c r="C9" s="77" t="s">
        <v>88</v>
      </c>
      <c r="D9" s="12">
        <v>107.22</v>
      </c>
    </row>
    <row r="10" ht="26.05" customHeight="1" spans="1:4">
      <c r="A10" s="77" t="s">
        <v>89</v>
      </c>
      <c r="B10" s="10"/>
      <c r="C10" s="77" t="s">
        <v>90</v>
      </c>
      <c r="D10" s="12">
        <v>1388.97</v>
      </c>
    </row>
    <row r="11" ht="26.05" customHeight="1" spans="1:4">
      <c r="A11" s="77" t="s">
        <v>91</v>
      </c>
      <c r="B11" s="10"/>
      <c r="C11" s="77" t="s">
        <v>92</v>
      </c>
      <c r="D11" s="12">
        <v>152.33</v>
      </c>
    </row>
    <row r="12" ht="26.05" customHeight="1" spans="1:4">
      <c r="A12" s="77" t="s">
        <v>85</v>
      </c>
      <c r="B12" s="10"/>
      <c r="C12" s="77"/>
      <c r="D12" s="12"/>
    </row>
    <row r="13" ht="26.05" customHeight="1" spans="1:4">
      <c r="A13" s="77" t="s">
        <v>87</v>
      </c>
      <c r="B13" s="10"/>
      <c r="C13" s="77"/>
      <c r="D13" s="12"/>
    </row>
    <row r="14" ht="26.05" customHeight="1" spans="1:4">
      <c r="A14" s="77" t="s">
        <v>89</v>
      </c>
      <c r="B14" s="10"/>
      <c r="C14" s="77"/>
      <c r="D14" s="12"/>
    </row>
    <row r="15" ht="26.05" customHeight="1" spans="1:4">
      <c r="A15" s="99"/>
      <c r="B15" s="100"/>
      <c r="C15" s="99"/>
      <c r="D15" s="101"/>
    </row>
    <row r="16" ht="26.05" customHeight="1" spans="1:4">
      <c r="A16" s="99"/>
      <c r="B16" s="100"/>
      <c r="C16" s="99"/>
      <c r="D16" s="101"/>
    </row>
    <row r="17" ht="26.05" customHeight="1" spans="1:4">
      <c r="A17" s="99"/>
      <c r="B17" s="100"/>
      <c r="C17" s="99" t="s">
        <v>93</v>
      </c>
      <c r="D17" s="10"/>
    </row>
    <row r="18" ht="26.05" customHeight="1" spans="1:4">
      <c r="A18" s="99"/>
      <c r="B18" s="100"/>
      <c r="C18" s="99"/>
      <c r="D18" s="101"/>
    </row>
    <row r="19" ht="26.05" customHeight="1" spans="1:4">
      <c r="A19" s="76" t="s">
        <v>27</v>
      </c>
      <c r="B19" s="10">
        <f>B7</f>
        <v>1856.96</v>
      </c>
      <c r="C19" s="76" t="s">
        <v>28</v>
      </c>
      <c r="D19" s="10">
        <v>1856.96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zoomScale="80" zoomScaleNormal="80" workbookViewId="0">
      <pane ySplit="7" topLeftCell="A8" activePane="bottomLeft" state="frozen"/>
      <selection/>
      <selection pane="bottomLeft" activeCell="F27" sqref="F2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95</v>
      </c>
      <c r="B3" s="4"/>
      <c r="C3" s="4"/>
      <c r="D3" s="4"/>
      <c r="E3" s="4"/>
      <c r="F3" s="4"/>
      <c r="G3" s="4"/>
    </row>
    <row r="4" ht="16.2" customHeight="1" spans="1:7">
      <c r="A4" s="87" t="s">
        <v>3</v>
      </c>
      <c r="B4" s="87"/>
      <c r="C4" s="87"/>
      <c r="D4" s="87"/>
      <c r="E4" s="87"/>
      <c r="F4" s="87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94"/>
      <c r="B8" s="7" t="s">
        <v>35</v>
      </c>
      <c r="C8" s="12">
        <f>C9+C13+C16+C19</f>
        <v>1856.96</v>
      </c>
      <c r="D8" s="12">
        <f>D9+D13+D16+D19</f>
        <v>1716.77</v>
      </c>
      <c r="E8" s="12">
        <f>E9+E13+E16+E19</f>
        <v>1640.38</v>
      </c>
      <c r="F8" s="12">
        <f>F9+F13+F16+F19</f>
        <v>76.39</v>
      </c>
      <c r="G8" s="12">
        <f>G9+G13+G16+G19</f>
        <v>140.19</v>
      </c>
    </row>
    <row r="9" ht="26.05" customHeight="1" spans="1:7">
      <c r="A9" s="77" t="s">
        <v>56</v>
      </c>
      <c r="B9" s="77" t="s">
        <v>57</v>
      </c>
      <c r="C9" s="12">
        <f>D9+G9</f>
        <v>208.44</v>
      </c>
      <c r="D9" s="12">
        <f>SUM(E9:F9)</f>
        <v>192.25</v>
      </c>
      <c r="E9" s="12">
        <f>E10</f>
        <v>191.55</v>
      </c>
      <c r="F9" s="12">
        <f>F10</f>
        <v>0.7</v>
      </c>
      <c r="G9" s="12">
        <f>G10</f>
        <v>16.19</v>
      </c>
    </row>
    <row r="10" ht="26.05" customHeight="1" spans="1:7">
      <c r="A10" s="77" t="s">
        <v>58</v>
      </c>
      <c r="B10" s="77" t="s">
        <v>59</v>
      </c>
      <c r="C10" s="12">
        <f t="shared" ref="C10:C21" si="0">D10+G10</f>
        <v>208.44</v>
      </c>
      <c r="D10" s="12">
        <f t="shared" ref="D10:D21" si="1">SUM(E10:F10)</f>
        <v>192.25</v>
      </c>
      <c r="E10" s="12">
        <f>SUM(E11:E12)</f>
        <v>191.55</v>
      </c>
      <c r="F10" s="12">
        <f>F11</f>
        <v>0.7</v>
      </c>
      <c r="G10" s="12">
        <f>G12</f>
        <v>16.19</v>
      </c>
    </row>
    <row r="11" ht="26.05" customHeight="1" spans="1:7">
      <c r="A11" s="77" t="s">
        <v>60</v>
      </c>
      <c r="B11" s="77" t="s">
        <v>61</v>
      </c>
      <c r="C11" s="12">
        <f t="shared" si="0"/>
        <v>5.3</v>
      </c>
      <c r="D11" s="12">
        <f t="shared" si="1"/>
        <v>5.3</v>
      </c>
      <c r="E11" s="12">
        <f>0.4+4.2</f>
        <v>4.6</v>
      </c>
      <c r="F11" s="12">
        <v>0.7</v>
      </c>
      <c r="G11" s="12"/>
    </row>
    <row r="12" ht="26.05" customHeight="1" spans="1:7">
      <c r="A12" s="77" t="s">
        <v>62</v>
      </c>
      <c r="B12" s="77" t="s">
        <v>63</v>
      </c>
      <c r="C12" s="12">
        <f t="shared" si="0"/>
        <v>203.14</v>
      </c>
      <c r="D12" s="12">
        <f t="shared" si="1"/>
        <v>186.95</v>
      </c>
      <c r="E12" s="12">
        <v>186.95</v>
      </c>
      <c r="F12" s="12"/>
      <c r="G12" s="12">
        <v>16.19</v>
      </c>
    </row>
    <row r="13" ht="26.05" customHeight="1" spans="1:7">
      <c r="A13" s="77">
        <v>210</v>
      </c>
      <c r="B13" s="77" t="s">
        <v>64</v>
      </c>
      <c r="C13" s="12">
        <f t="shared" si="0"/>
        <v>107.22</v>
      </c>
      <c r="D13" s="12">
        <f t="shared" si="1"/>
        <v>99.63</v>
      </c>
      <c r="E13" s="12">
        <f>E14</f>
        <v>99.63</v>
      </c>
      <c r="F13" s="12"/>
      <c r="G13" s="12">
        <f>G14</f>
        <v>7.59</v>
      </c>
    </row>
    <row r="14" ht="26.05" customHeight="1" spans="1:7">
      <c r="A14" s="77" t="s">
        <v>65</v>
      </c>
      <c r="B14" s="77" t="s">
        <v>66</v>
      </c>
      <c r="C14" s="12">
        <f t="shared" si="0"/>
        <v>107.22</v>
      </c>
      <c r="D14" s="12">
        <f t="shared" si="1"/>
        <v>99.63</v>
      </c>
      <c r="E14" s="12">
        <f>E15</f>
        <v>99.63</v>
      </c>
      <c r="F14" s="12"/>
      <c r="G14" s="12">
        <f>G15</f>
        <v>7.59</v>
      </c>
    </row>
    <row r="15" ht="26.05" customHeight="1" spans="1:7">
      <c r="A15" s="77" t="s">
        <v>67</v>
      </c>
      <c r="B15" s="77" t="s">
        <v>68</v>
      </c>
      <c r="C15" s="12">
        <f t="shared" si="0"/>
        <v>107.22</v>
      </c>
      <c r="D15" s="12">
        <f t="shared" si="1"/>
        <v>99.63</v>
      </c>
      <c r="E15" s="12">
        <f>99.33+0.3</f>
        <v>99.63</v>
      </c>
      <c r="F15" s="12"/>
      <c r="G15" s="12">
        <v>7.59</v>
      </c>
    </row>
    <row r="16" ht="26.05" customHeight="1" spans="1:7">
      <c r="A16" s="77" t="s">
        <v>69</v>
      </c>
      <c r="B16" s="77" t="s">
        <v>70</v>
      </c>
      <c r="C16" s="12">
        <f t="shared" si="0"/>
        <v>1388.97</v>
      </c>
      <c r="D16" s="12">
        <f t="shared" si="1"/>
        <v>1284.67</v>
      </c>
      <c r="E16" s="12">
        <f>E17</f>
        <v>1208.98</v>
      </c>
      <c r="F16" s="12">
        <f>F17</f>
        <v>75.69</v>
      </c>
      <c r="G16" s="12">
        <f>G17</f>
        <v>104.3</v>
      </c>
    </row>
    <row r="17" ht="26.05" customHeight="1" spans="1:7">
      <c r="A17" s="77">
        <v>21303</v>
      </c>
      <c r="B17" s="77" t="s">
        <v>71</v>
      </c>
      <c r="C17" s="12">
        <f t="shared" si="0"/>
        <v>1388.97</v>
      </c>
      <c r="D17" s="12">
        <f t="shared" si="1"/>
        <v>1284.67</v>
      </c>
      <c r="E17" s="12">
        <f>E18</f>
        <v>1208.98</v>
      </c>
      <c r="F17" s="12">
        <f>F18</f>
        <v>75.69</v>
      </c>
      <c r="G17" s="12">
        <f>G18</f>
        <v>104.3</v>
      </c>
    </row>
    <row r="18" ht="26.05" customHeight="1" spans="1:7">
      <c r="A18" s="77" t="s">
        <v>72</v>
      </c>
      <c r="B18" s="77" t="s">
        <v>73</v>
      </c>
      <c r="C18" s="12">
        <f t="shared" si="0"/>
        <v>1388.97</v>
      </c>
      <c r="D18" s="12">
        <f t="shared" si="1"/>
        <v>1284.67</v>
      </c>
      <c r="E18" s="12">
        <v>1208.98</v>
      </c>
      <c r="F18" s="12">
        <v>75.69</v>
      </c>
      <c r="G18" s="12">
        <f>5.48+31.64+65.77+1.41</f>
        <v>104.3</v>
      </c>
    </row>
    <row r="19" ht="26.05" customHeight="1" spans="1:7">
      <c r="A19" s="77" t="s">
        <v>74</v>
      </c>
      <c r="B19" s="77" t="s">
        <v>75</v>
      </c>
      <c r="C19" s="12">
        <f t="shared" si="0"/>
        <v>152.33</v>
      </c>
      <c r="D19" s="12">
        <f t="shared" si="1"/>
        <v>140.22</v>
      </c>
      <c r="E19" s="12">
        <f>E20</f>
        <v>140.22</v>
      </c>
      <c r="F19" s="12"/>
      <c r="G19" s="12">
        <f>G20</f>
        <v>12.11</v>
      </c>
    </row>
    <row r="20" ht="26.05" customHeight="1" spans="1:7">
      <c r="A20" s="77" t="s">
        <v>76</v>
      </c>
      <c r="B20" s="77" t="s">
        <v>77</v>
      </c>
      <c r="C20" s="12">
        <f t="shared" si="0"/>
        <v>152.33</v>
      </c>
      <c r="D20" s="12">
        <f t="shared" si="1"/>
        <v>140.22</v>
      </c>
      <c r="E20" s="12">
        <f>E21</f>
        <v>140.22</v>
      </c>
      <c r="F20" s="12"/>
      <c r="G20" s="12">
        <f>G21</f>
        <v>12.11</v>
      </c>
    </row>
    <row r="21" ht="26.05" customHeight="1" spans="1:7">
      <c r="A21" s="77" t="s">
        <v>78</v>
      </c>
      <c r="B21" s="77" t="s">
        <v>79</v>
      </c>
      <c r="C21" s="12">
        <f t="shared" si="0"/>
        <v>152.33</v>
      </c>
      <c r="D21" s="12">
        <f t="shared" si="1"/>
        <v>140.22</v>
      </c>
      <c r="E21" s="12">
        <v>140.22</v>
      </c>
      <c r="F21" s="12"/>
      <c r="G21" s="12">
        <v>12.11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D33" sqref="D33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97</v>
      </c>
      <c r="B1" s="1"/>
      <c r="C1" s="1"/>
      <c r="D1" s="1"/>
      <c r="E1" s="1"/>
    </row>
    <row r="2" ht="16.2" customHeight="1" spans="1:5">
      <c r="A2" s="95"/>
      <c r="B2" s="95"/>
      <c r="C2" s="95"/>
      <c r="D2" s="95"/>
      <c r="E2" s="95"/>
    </row>
    <row r="3" ht="16.2" customHeight="1" spans="1:5">
      <c r="A3" s="96" t="s">
        <v>98</v>
      </c>
      <c r="B3" s="95"/>
      <c r="C3" s="95"/>
      <c r="D3" s="95"/>
      <c r="E3" s="95"/>
    </row>
    <row r="4" ht="16.2" customHeight="1" spans="1:5">
      <c r="A4" s="6" t="s">
        <v>3</v>
      </c>
      <c r="B4" s="6"/>
      <c r="C4" s="6"/>
      <c r="D4" s="6"/>
      <c r="E4" s="95" t="s">
        <v>4</v>
      </c>
    </row>
    <row r="5" ht="26.05" customHeight="1" spans="1:5">
      <c r="A5" s="7" t="s">
        <v>99</v>
      </c>
      <c r="B5" s="7"/>
      <c r="C5" s="17" t="s">
        <v>100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97">
        <f>C8+C16+C27</f>
        <v>1716.77</v>
      </c>
      <c r="D7" s="97">
        <f>D8+D16+D27</f>
        <v>1640.38</v>
      </c>
      <c r="E7" s="97">
        <f>E8+E16+E27</f>
        <v>76.39</v>
      </c>
    </row>
    <row r="8" ht="26.05" customHeight="1" spans="1:5">
      <c r="A8" s="11" t="s">
        <v>101</v>
      </c>
      <c r="B8" s="88" t="s">
        <v>102</v>
      </c>
      <c r="C8" s="12">
        <f>SUM(D8:E8)</f>
        <v>1631.31</v>
      </c>
      <c r="D8" s="12">
        <f>SUM(D9:D15)</f>
        <v>1631.31</v>
      </c>
      <c r="E8" s="12"/>
    </row>
    <row r="9" ht="26.05" customHeight="1" spans="1:5">
      <c r="A9" s="11" t="s">
        <v>103</v>
      </c>
      <c r="B9" s="88" t="s">
        <v>104</v>
      </c>
      <c r="C9" s="12">
        <f t="shared" ref="C9:C30" si="0">SUM(D9:E9)</f>
        <v>783.89</v>
      </c>
      <c r="D9" s="12">
        <v>783.89</v>
      </c>
      <c r="E9" s="12"/>
    </row>
    <row r="10" ht="26.05" customHeight="1" spans="1:5">
      <c r="A10" s="11" t="s">
        <v>105</v>
      </c>
      <c r="B10" s="88" t="s">
        <v>106</v>
      </c>
      <c r="C10" s="12">
        <f t="shared" si="0"/>
        <v>338.91</v>
      </c>
      <c r="D10" s="12">
        <f>273.96+17.28+2.4+45.27</f>
        <v>338.91</v>
      </c>
      <c r="E10" s="12"/>
    </row>
    <row r="11" ht="26.05" customHeight="1" spans="1:5">
      <c r="A11" s="11" t="s">
        <v>107</v>
      </c>
      <c r="B11" s="88" t="s">
        <v>108</v>
      </c>
      <c r="C11" s="12">
        <f t="shared" si="0"/>
        <v>65.33</v>
      </c>
      <c r="D11" s="12">
        <v>65.33</v>
      </c>
      <c r="E11" s="12"/>
    </row>
    <row r="12" ht="26.05" customHeight="1" spans="1:5">
      <c r="A12" s="11" t="s">
        <v>109</v>
      </c>
      <c r="B12" s="88" t="s">
        <v>110</v>
      </c>
      <c r="C12" s="12">
        <f t="shared" si="0"/>
        <v>186.95</v>
      </c>
      <c r="D12" s="12">
        <v>186.95</v>
      </c>
      <c r="E12" s="12"/>
    </row>
    <row r="13" ht="26.05" customHeight="1" spans="1:5">
      <c r="A13" s="11" t="s">
        <v>111</v>
      </c>
      <c r="B13" s="88" t="s">
        <v>112</v>
      </c>
      <c r="C13" s="12">
        <f t="shared" si="0"/>
        <v>99.63</v>
      </c>
      <c r="D13" s="12">
        <f>99.33+0.3</f>
        <v>99.63</v>
      </c>
      <c r="E13" s="12"/>
    </row>
    <row r="14" ht="26.05" customHeight="1" spans="1:5">
      <c r="A14" s="11" t="s">
        <v>113</v>
      </c>
      <c r="B14" s="88" t="s">
        <v>114</v>
      </c>
      <c r="C14" s="12">
        <f t="shared" si="0"/>
        <v>16.38</v>
      </c>
      <c r="D14" s="12">
        <f>10.53+5.85</f>
        <v>16.38</v>
      </c>
      <c r="E14" s="12"/>
    </row>
    <row r="15" ht="26.05" customHeight="1" spans="1:5">
      <c r="A15" s="11" t="s">
        <v>115</v>
      </c>
      <c r="B15" s="88" t="s">
        <v>79</v>
      </c>
      <c r="C15" s="12">
        <f t="shared" si="0"/>
        <v>140.22</v>
      </c>
      <c r="D15" s="12">
        <v>140.22</v>
      </c>
      <c r="E15" s="12"/>
    </row>
    <row r="16" ht="26.05" customHeight="1" spans="1:5">
      <c r="A16" s="11" t="s">
        <v>116</v>
      </c>
      <c r="B16" s="88" t="s">
        <v>117</v>
      </c>
      <c r="C16" s="12">
        <f t="shared" si="0"/>
        <v>76.39</v>
      </c>
      <c r="D16" s="12"/>
      <c r="E16" s="12">
        <f>SUM(E17:E26)</f>
        <v>76.39</v>
      </c>
    </row>
    <row r="17" ht="26.05" customHeight="1" spans="1:5">
      <c r="A17" s="11" t="s">
        <v>118</v>
      </c>
      <c r="B17" s="88" t="s">
        <v>119</v>
      </c>
      <c r="C17" s="12">
        <f t="shared" si="0"/>
        <v>4.4</v>
      </c>
      <c r="D17" s="12"/>
      <c r="E17" s="12">
        <v>4.4</v>
      </c>
    </row>
    <row r="18" ht="26.05" customHeight="1" spans="1:5">
      <c r="A18" s="11" t="s">
        <v>120</v>
      </c>
      <c r="B18" s="88" t="s">
        <v>121</v>
      </c>
      <c r="C18" s="12">
        <f t="shared" si="0"/>
        <v>1.93</v>
      </c>
      <c r="D18" s="12"/>
      <c r="E18" s="12">
        <v>1.93</v>
      </c>
    </row>
    <row r="19" ht="26.05" customHeight="1" spans="1:5">
      <c r="A19" s="11" t="s">
        <v>122</v>
      </c>
      <c r="B19" s="88" t="s">
        <v>123</v>
      </c>
      <c r="C19" s="12">
        <f t="shared" si="0"/>
        <v>2.6</v>
      </c>
      <c r="D19" s="12"/>
      <c r="E19" s="12">
        <v>2.6</v>
      </c>
    </row>
    <row r="20" ht="26.05" customHeight="1" spans="1:5">
      <c r="A20" s="11" t="s">
        <v>124</v>
      </c>
      <c r="B20" s="88" t="s">
        <v>125</v>
      </c>
      <c r="C20" s="12">
        <f t="shared" si="0"/>
        <v>5.19</v>
      </c>
      <c r="D20" s="12"/>
      <c r="E20" s="12">
        <v>5.19</v>
      </c>
    </row>
    <row r="21" ht="26.05" customHeight="1" spans="1:5">
      <c r="A21" s="11" t="s">
        <v>126</v>
      </c>
      <c r="B21" s="88" t="s">
        <v>127</v>
      </c>
      <c r="C21" s="12">
        <f t="shared" si="0"/>
        <v>3.08</v>
      </c>
      <c r="D21" s="12"/>
      <c r="E21" s="12">
        <v>3.08</v>
      </c>
    </row>
    <row r="22" ht="26.05" customHeight="1" spans="1:5">
      <c r="A22" s="11" t="s">
        <v>128</v>
      </c>
      <c r="B22" s="88" t="s">
        <v>129</v>
      </c>
      <c r="C22" s="12">
        <f t="shared" si="0"/>
        <v>6.27</v>
      </c>
      <c r="D22" s="12"/>
      <c r="E22" s="12">
        <v>6.27</v>
      </c>
    </row>
    <row r="23" ht="26.05" customHeight="1" spans="1:5">
      <c r="A23" s="11" t="s">
        <v>130</v>
      </c>
      <c r="B23" s="88" t="s">
        <v>131</v>
      </c>
      <c r="C23" s="12">
        <f t="shared" si="0"/>
        <v>0.72</v>
      </c>
      <c r="D23" s="12"/>
      <c r="E23" s="12">
        <v>0.72</v>
      </c>
    </row>
    <row r="24" ht="26.05" customHeight="1" spans="1:5">
      <c r="A24" s="11" t="s">
        <v>132</v>
      </c>
      <c r="B24" s="88" t="s">
        <v>133</v>
      </c>
      <c r="C24" s="12">
        <f t="shared" si="0"/>
        <v>23.37</v>
      </c>
      <c r="D24" s="12"/>
      <c r="E24" s="12">
        <v>23.37</v>
      </c>
    </row>
    <row r="25" ht="26.05" customHeight="1" spans="1:5">
      <c r="A25" s="11" t="s">
        <v>134</v>
      </c>
      <c r="B25" s="88" t="s">
        <v>135</v>
      </c>
      <c r="C25" s="12">
        <f t="shared" si="0"/>
        <v>8.83</v>
      </c>
      <c r="D25" s="12"/>
      <c r="E25" s="12">
        <f>8.13+0.7</f>
        <v>8.83</v>
      </c>
    </row>
    <row r="26" ht="26.05" customHeight="1" spans="1:5">
      <c r="A26" s="11" t="s">
        <v>136</v>
      </c>
      <c r="B26" s="88" t="s">
        <v>137</v>
      </c>
      <c r="C26" s="12">
        <f t="shared" si="0"/>
        <v>20</v>
      </c>
      <c r="D26" s="12"/>
      <c r="E26" s="12">
        <v>20</v>
      </c>
    </row>
    <row r="27" ht="26.05" customHeight="1" spans="1:5">
      <c r="A27" s="11" t="s">
        <v>138</v>
      </c>
      <c r="B27" s="88" t="s">
        <v>139</v>
      </c>
      <c r="C27" s="12">
        <f t="shared" si="0"/>
        <v>9.07</v>
      </c>
      <c r="D27" s="12">
        <f>SUM(D28:D30)</f>
        <v>9.07</v>
      </c>
      <c r="E27" s="12"/>
    </row>
    <row r="28" ht="26.05" customHeight="1" spans="1:5">
      <c r="A28" s="11" t="s">
        <v>140</v>
      </c>
      <c r="B28" s="88" t="s">
        <v>141</v>
      </c>
      <c r="C28" s="12">
        <f t="shared" si="0"/>
        <v>4.6</v>
      </c>
      <c r="D28" s="12">
        <f>0.4+4.2</f>
        <v>4.6</v>
      </c>
      <c r="E28" s="12"/>
    </row>
    <row r="29" ht="26.05" customHeight="1" spans="1:5">
      <c r="A29" s="11" t="s">
        <v>142</v>
      </c>
      <c r="B29" s="88" t="s">
        <v>143</v>
      </c>
      <c r="C29" s="12">
        <f t="shared" si="0"/>
        <v>4.18</v>
      </c>
      <c r="D29" s="12">
        <v>4.18</v>
      </c>
      <c r="E29" s="12"/>
    </row>
    <row r="30" ht="26.05" customHeight="1" spans="1:5">
      <c r="A30" s="11" t="s">
        <v>144</v>
      </c>
      <c r="B30" s="88" t="s">
        <v>145</v>
      </c>
      <c r="C30" s="12">
        <f t="shared" si="0"/>
        <v>0.29</v>
      </c>
      <c r="D30" s="12">
        <v>0.29</v>
      </c>
      <c r="E3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8" sqref="A8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147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0">
        <v>20</v>
      </c>
      <c r="B7" s="10"/>
      <c r="C7" s="10">
        <v>20</v>
      </c>
      <c r="D7" s="10"/>
      <c r="E7" s="10">
        <v>20</v>
      </c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B9" sqref="B9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155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94"/>
      <c r="B7" s="7" t="s">
        <v>35</v>
      </c>
      <c r="C7" s="10"/>
      <c r="D7" s="10"/>
      <c r="E7" s="10"/>
    </row>
    <row r="8" ht="26.05" customHeight="1" spans="1:5">
      <c r="A8" s="11"/>
      <c r="B8" s="77"/>
      <c r="C8" s="12"/>
      <c r="D8" s="12"/>
      <c r="E8" s="12"/>
    </row>
    <row r="9" ht="26.05" customHeight="1" spans="1:5">
      <c r="A9" s="11"/>
      <c r="B9" s="77"/>
      <c r="C9" s="12"/>
      <c r="D9" s="12"/>
      <c r="E9" s="12"/>
    </row>
    <row r="10" ht="26.05" customHeight="1" spans="1:5">
      <c r="A10" s="11"/>
      <c r="B10" s="77"/>
      <c r="C10" s="12"/>
      <c r="D10" s="12"/>
      <c r="E10" s="12"/>
    </row>
    <row r="11" ht="26.05" customHeight="1" spans="1:5">
      <c r="A11" s="11"/>
      <c r="B11" s="77"/>
      <c r="C11" s="12"/>
      <c r="D11" s="12"/>
      <c r="E11" s="12"/>
    </row>
    <row r="12" ht="24.05" customHeight="1" spans="1:5">
      <c r="A12" s="14" t="s">
        <v>157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9" sqref="A9:E9"/>
    </sheetView>
  </sheetViews>
  <sheetFormatPr defaultColWidth="9" defaultRowHeight="13.5"/>
  <cols>
    <col min="1" max="1" width="2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78" t="s">
        <v>158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ht="16.2" customHeight="1" spans="1:15">
      <c r="A2" s="79"/>
      <c r="B2" s="79"/>
      <c r="C2" s="79"/>
      <c r="D2" s="79"/>
      <c r="E2" s="79"/>
      <c r="F2" s="79"/>
      <c r="G2" s="79"/>
      <c r="H2" s="79"/>
      <c r="I2" s="79"/>
      <c r="J2" s="80"/>
      <c r="K2" s="70"/>
      <c r="L2" s="70"/>
      <c r="M2" s="70"/>
      <c r="N2" s="70"/>
      <c r="O2" s="81"/>
    </row>
    <row r="3" ht="16.2" customHeight="1" spans="1:15">
      <c r="A3" s="80" t="s">
        <v>159</v>
      </c>
      <c r="B3" s="82"/>
      <c r="C3" s="74"/>
      <c r="D3" s="74"/>
      <c r="E3" s="74"/>
      <c r="F3" s="74"/>
      <c r="G3" s="74"/>
      <c r="H3" s="74"/>
      <c r="I3" s="74"/>
      <c r="J3" s="80"/>
      <c r="K3" s="80"/>
      <c r="L3" s="80"/>
      <c r="M3" s="6"/>
      <c r="N3" s="6"/>
      <c r="O3" s="8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160</v>
      </c>
      <c r="C5" s="75" t="s">
        <v>33</v>
      </c>
      <c r="D5" s="75" t="s">
        <v>34</v>
      </c>
      <c r="E5" s="75"/>
      <c r="F5" s="75"/>
      <c r="G5" s="75"/>
      <c r="H5" s="75"/>
      <c r="I5" s="7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75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75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75" t="s">
        <v>40</v>
      </c>
    </row>
    <row r="7" ht="32.55" customHeight="1" spans="1:15">
      <c r="A7" s="17"/>
      <c r="B7" s="8"/>
      <c r="C7" s="75"/>
      <c r="D7" s="17"/>
      <c r="E7" s="17"/>
      <c r="F7" s="17"/>
      <c r="G7" s="17"/>
      <c r="H7" s="17"/>
      <c r="I7" s="75"/>
      <c r="J7" s="17"/>
      <c r="K7" s="17"/>
      <c r="L7" s="17"/>
      <c r="M7" s="17"/>
      <c r="N7" s="17"/>
      <c r="O7" s="75"/>
    </row>
    <row r="8" ht="26.05" customHeight="1" spans="1:15">
      <c r="A8" s="7" t="s">
        <v>35</v>
      </c>
      <c r="B8" s="76"/>
      <c r="C8" s="10">
        <f>SUM(C9:C11)</f>
        <v>140.19</v>
      </c>
      <c r="D8" s="10">
        <f>SUM(D9:D11)</f>
        <v>140.19</v>
      </c>
      <c r="E8" s="10">
        <f>SUM(E9:E11)</f>
        <v>140.19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77" t="s">
        <v>47</v>
      </c>
      <c r="B9" s="77" t="s">
        <v>162</v>
      </c>
      <c r="C9" s="12">
        <f>D9</f>
        <v>140.19</v>
      </c>
      <c r="D9" s="12">
        <f>E9</f>
        <v>140.19</v>
      </c>
      <c r="E9" s="12">
        <v>140.19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77"/>
      <c r="B10" s="7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77"/>
      <c r="B11" s="7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91"/>
      <c r="B12" s="91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ht="27.1" customHeight="1" spans="1:15">
      <c r="A13" s="93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</row>
    <row r="14" ht="27.1" customHeight="1" spans="1:15">
      <c r="A14" s="93"/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</row>
    <row r="15" ht="27.1" customHeight="1" spans="1:15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9" sqref="A9:B21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5" t="s">
        <v>163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ht="16.2" customHeight="1" spans="1:15">
      <c r="A2" s="85"/>
      <c r="B2" s="85"/>
      <c r="C2" s="68"/>
      <c r="D2" s="68"/>
      <c r="E2" s="68"/>
      <c r="F2" s="68"/>
      <c r="G2" s="68"/>
      <c r="H2" s="68"/>
      <c r="I2" s="68"/>
      <c r="J2" s="70"/>
      <c r="K2" s="70"/>
      <c r="L2" s="70"/>
      <c r="M2" s="70"/>
      <c r="N2" s="71"/>
      <c r="O2" s="70"/>
    </row>
    <row r="3" ht="16.2" customHeight="1" spans="1:15">
      <c r="A3" s="86" t="s">
        <v>164</v>
      </c>
      <c r="B3" s="86"/>
      <c r="C3" s="74"/>
      <c r="D3" s="74"/>
      <c r="E3" s="73"/>
      <c r="F3" s="73"/>
      <c r="G3" s="73"/>
      <c r="H3" s="73"/>
      <c r="I3" s="73"/>
      <c r="J3" s="69"/>
      <c r="K3" s="69"/>
      <c r="L3" s="6"/>
      <c r="M3" s="6"/>
      <c r="N3" s="73"/>
      <c r="O3" s="73"/>
    </row>
    <row r="4" ht="16.2" customHeight="1" spans="1:15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71" t="s">
        <v>31</v>
      </c>
      <c r="O4" s="71"/>
    </row>
    <row r="5" ht="26.05" customHeight="1" spans="1:15">
      <c r="A5" s="17" t="s">
        <v>50</v>
      </c>
      <c r="B5" s="8" t="s">
        <v>51</v>
      </c>
      <c r="C5" s="75" t="s">
        <v>33</v>
      </c>
      <c r="D5" s="75" t="s">
        <v>34</v>
      </c>
      <c r="E5" s="75"/>
      <c r="F5" s="75"/>
      <c r="G5" s="75"/>
      <c r="H5" s="75"/>
      <c r="I5" s="7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75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75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75" t="s">
        <v>40</v>
      </c>
    </row>
    <row r="7" ht="32.55" customHeight="1" spans="1:15">
      <c r="A7" s="17"/>
      <c r="B7" s="8"/>
      <c r="C7" s="75"/>
      <c r="D7" s="17"/>
      <c r="E7" s="17"/>
      <c r="F7" s="17"/>
      <c r="G7" s="17"/>
      <c r="H7" s="17"/>
      <c r="I7" s="75"/>
      <c r="J7" s="17"/>
      <c r="K7" s="17"/>
      <c r="L7" s="17"/>
      <c r="M7" s="17"/>
      <c r="N7" s="17"/>
      <c r="O7" s="75"/>
    </row>
    <row r="8" ht="26.05" customHeight="1" spans="1:15">
      <c r="A8" s="76"/>
      <c r="B8" s="76" t="s">
        <v>35</v>
      </c>
      <c r="C8" s="10">
        <f>C9+C13+C16+C19</f>
        <v>1856.96</v>
      </c>
      <c r="D8" s="10">
        <f>D9+D13+D16+D19</f>
        <v>1856.96</v>
      </c>
      <c r="E8" s="10">
        <f>E9+E13+E16+E19</f>
        <v>1856.96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77" t="s">
        <v>56</v>
      </c>
      <c r="B9" s="77" t="s">
        <v>57</v>
      </c>
      <c r="C9" s="12">
        <f>D9</f>
        <v>208.44</v>
      </c>
      <c r="D9" s="12">
        <f>E9</f>
        <v>208.44</v>
      </c>
      <c r="E9" s="12">
        <f>E10</f>
        <v>208.44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77" t="s">
        <v>58</v>
      </c>
      <c r="B10" s="77" t="s">
        <v>59</v>
      </c>
      <c r="C10" s="12">
        <f t="shared" ref="C10:C21" si="0">D10</f>
        <v>208.44</v>
      </c>
      <c r="D10" s="12">
        <f t="shared" ref="D10:D21" si="1">E10</f>
        <v>208.44</v>
      </c>
      <c r="E10" s="12">
        <f>SUM(E11:E12)</f>
        <v>208.44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77" t="s">
        <v>60</v>
      </c>
      <c r="B11" s="77" t="s">
        <v>61</v>
      </c>
      <c r="C11" s="12">
        <f t="shared" si="0"/>
        <v>5.3</v>
      </c>
      <c r="D11" s="12">
        <f t="shared" si="1"/>
        <v>5.3</v>
      </c>
      <c r="E11" s="12">
        <f>0.4+4.2+0.7</f>
        <v>5.3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77" t="s">
        <v>62</v>
      </c>
      <c r="B12" s="77" t="s">
        <v>63</v>
      </c>
      <c r="C12" s="12">
        <f t="shared" si="0"/>
        <v>203.14</v>
      </c>
      <c r="D12" s="12">
        <f t="shared" si="1"/>
        <v>203.14</v>
      </c>
      <c r="E12" s="12">
        <f>16.19+186.95</f>
        <v>203.14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77">
        <v>210</v>
      </c>
      <c r="B13" s="77" t="s">
        <v>64</v>
      </c>
      <c r="C13" s="12">
        <f t="shared" si="0"/>
        <v>107.22</v>
      </c>
      <c r="D13" s="12">
        <f t="shared" si="1"/>
        <v>107.22</v>
      </c>
      <c r="E13" s="12">
        <f>E14</f>
        <v>107.22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77" t="s">
        <v>65</v>
      </c>
      <c r="B14" s="77" t="s">
        <v>66</v>
      </c>
      <c r="C14" s="12">
        <f t="shared" si="0"/>
        <v>107.22</v>
      </c>
      <c r="D14" s="12">
        <f t="shared" si="1"/>
        <v>107.22</v>
      </c>
      <c r="E14" s="12">
        <f>E15</f>
        <v>107.22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77" t="s">
        <v>67</v>
      </c>
      <c r="B15" s="77" t="s">
        <v>68</v>
      </c>
      <c r="C15" s="12">
        <f t="shared" si="0"/>
        <v>107.22</v>
      </c>
      <c r="D15" s="12">
        <f t="shared" si="1"/>
        <v>107.22</v>
      </c>
      <c r="E15" s="12">
        <f>99.33+0.3+7.59</f>
        <v>107.22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77" t="s">
        <v>69</v>
      </c>
      <c r="B16" s="77" t="s">
        <v>70</v>
      </c>
      <c r="C16" s="12">
        <f t="shared" si="0"/>
        <v>1388.97</v>
      </c>
      <c r="D16" s="12">
        <f t="shared" si="1"/>
        <v>1388.97</v>
      </c>
      <c r="E16" s="12">
        <f>E17</f>
        <v>1388.97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77">
        <v>21303</v>
      </c>
      <c r="B17" s="77" t="s">
        <v>71</v>
      </c>
      <c r="C17" s="12">
        <f t="shared" si="0"/>
        <v>1388.97</v>
      </c>
      <c r="D17" s="12">
        <f t="shared" si="1"/>
        <v>1388.97</v>
      </c>
      <c r="E17" s="12">
        <f>E18</f>
        <v>1388.97</v>
      </c>
      <c r="F17" s="89"/>
      <c r="G17" s="90"/>
      <c r="H17" s="90"/>
      <c r="I17" s="90"/>
      <c r="J17" s="90"/>
      <c r="K17" s="90"/>
      <c r="L17" s="90"/>
      <c r="M17" s="90"/>
      <c r="N17" s="90"/>
      <c r="O17" s="90"/>
    </row>
    <row r="18" ht="27.55" customHeight="1" spans="1:15">
      <c r="A18" s="77" t="s">
        <v>72</v>
      </c>
      <c r="B18" s="77" t="s">
        <v>73</v>
      </c>
      <c r="C18" s="12">
        <f t="shared" si="0"/>
        <v>1388.97</v>
      </c>
      <c r="D18" s="12">
        <f t="shared" si="1"/>
        <v>1388.97</v>
      </c>
      <c r="E18" s="12">
        <f>75.69+1208.98+5.48+31.64+65.77+1.41</f>
        <v>1388.97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77" t="s">
        <v>74</v>
      </c>
      <c r="B19" s="77" t="s">
        <v>75</v>
      </c>
      <c r="C19" s="12">
        <f t="shared" si="0"/>
        <v>152.33</v>
      </c>
      <c r="D19" s="12">
        <f t="shared" si="1"/>
        <v>152.33</v>
      </c>
      <c r="E19" s="12">
        <f>E20</f>
        <v>152.33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77" t="s">
        <v>76</v>
      </c>
      <c r="B20" s="77" t="s">
        <v>77</v>
      </c>
      <c r="C20" s="12">
        <f t="shared" si="0"/>
        <v>152.33</v>
      </c>
      <c r="D20" s="12">
        <f t="shared" si="1"/>
        <v>152.33</v>
      </c>
      <c r="E20" s="12">
        <f>E21</f>
        <v>152.33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77" t="s">
        <v>78</v>
      </c>
      <c r="B21" s="77" t="s">
        <v>79</v>
      </c>
      <c r="C21" s="12">
        <f t="shared" si="0"/>
        <v>152.33</v>
      </c>
      <c r="D21" s="12">
        <f t="shared" si="1"/>
        <v>152.33</v>
      </c>
      <c r="E21" s="12">
        <f>140.22+12.11</f>
        <v>152.33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J26" sqref="J26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85"/>
      <c r="B2" s="85"/>
      <c r="C2" s="68"/>
      <c r="D2" s="68"/>
      <c r="E2" s="68"/>
      <c r="F2" s="68"/>
      <c r="G2" s="68"/>
      <c r="H2" s="68"/>
      <c r="I2" s="68"/>
      <c r="J2" s="70"/>
      <c r="K2" s="70"/>
      <c r="L2" s="70"/>
      <c r="M2" s="70"/>
      <c r="N2" s="71"/>
      <c r="O2" s="70"/>
    </row>
    <row r="3" ht="16.2" customHeight="1" spans="1:15">
      <c r="A3" s="86" t="s">
        <v>166</v>
      </c>
      <c r="B3" s="86"/>
      <c r="C3" s="74"/>
      <c r="D3" s="74"/>
      <c r="E3" s="73"/>
      <c r="F3" s="73"/>
      <c r="G3" s="73"/>
      <c r="H3" s="73"/>
      <c r="I3" s="73"/>
      <c r="J3" s="69"/>
      <c r="K3" s="69"/>
      <c r="L3" s="6"/>
      <c r="M3" s="6"/>
      <c r="N3" s="73"/>
      <c r="O3" s="73"/>
    </row>
    <row r="4" ht="16.2" customHeight="1" spans="1:15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71" t="s">
        <v>31</v>
      </c>
      <c r="O4" s="71"/>
    </row>
    <row r="5" ht="26.05" customHeight="1" spans="1:15">
      <c r="A5" s="8" t="s">
        <v>50</v>
      </c>
      <c r="B5" s="8" t="s">
        <v>51</v>
      </c>
      <c r="C5" s="75" t="s">
        <v>33</v>
      </c>
      <c r="D5" s="75" t="s">
        <v>34</v>
      </c>
      <c r="E5" s="75"/>
      <c r="F5" s="75"/>
      <c r="G5" s="75"/>
      <c r="H5" s="75"/>
      <c r="I5" s="7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75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75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75" t="s">
        <v>40</v>
      </c>
    </row>
    <row r="7" ht="32.55" customHeight="1" spans="1:15">
      <c r="A7" s="8"/>
      <c r="B7" s="8"/>
      <c r="C7" s="75"/>
      <c r="D7" s="17"/>
      <c r="E7" s="17"/>
      <c r="F7" s="17"/>
      <c r="G7" s="17"/>
      <c r="H7" s="17"/>
      <c r="I7" s="75"/>
      <c r="J7" s="17"/>
      <c r="K7" s="17"/>
      <c r="L7" s="17"/>
      <c r="M7" s="17"/>
      <c r="N7" s="17"/>
      <c r="O7" s="75"/>
    </row>
    <row r="8" ht="26.05" customHeight="1" spans="1:15">
      <c r="A8" s="76"/>
      <c r="B8" s="76" t="s">
        <v>35</v>
      </c>
      <c r="C8" s="10">
        <f>C9+C12</f>
        <v>1856.96</v>
      </c>
      <c r="D8" s="10">
        <f>D9+D12</f>
        <v>1856.96</v>
      </c>
      <c r="E8" s="10">
        <f>E9+E12</f>
        <v>1856.96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88">
        <v>505</v>
      </c>
      <c r="B9" s="88" t="s">
        <v>167</v>
      </c>
      <c r="C9" s="10">
        <f t="shared" ref="C9:C15" si="0">D9</f>
        <v>1847.89</v>
      </c>
      <c r="D9" s="10">
        <f t="shared" ref="D9:D15" si="1">E9</f>
        <v>1847.89</v>
      </c>
      <c r="E9" s="10">
        <f>SUM(E10:E11)</f>
        <v>1847.89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88">
        <v>50501</v>
      </c>
      <c r="B10" s="88" t="s">
        <v>102</v>
      </c>
      <c r="C10" s="10">
        <f t="shared" si="0"/>
        <v>1771.5</v>
      </c>
      <c r="D10" s="10">
        <f t="shared" si="1"/>
        <v>1771.5</v>
      </c>
      <c r="E10" s="12">
        <f>783.89+273.96+17.28+65.33+2.4+45.27+99.33+186.95+0.3+10.53+5.85+140.22+5.48+31.64+65.77+16.19+7.59+12.11+1.41</f>
        <v>1771.5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88">
        <v>50502</v>
      </c>
      <c r="B11" s="88" t="s">
        <v>117</v>
      </c>
      <c r="C11" s="10">
        <f t="shared" si="0"/>
        <v>76.39</v>
      </c>
      <c r="D11" s="10">
        <f t="shared" si="1"/>
        <v>76.39</v>
      </c>
      <c r="E11" s="12">
        <v>76.39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88">
        <v>509</v>
      </c>
      <c r="B12" s="88" t="s">
        <v>139</v>
      </c>
      <c r="C12" s="10">
        <f t="shared" si="0"/>
        <v>9.07</v>
      </c>
      <c r="D12" s="10">
        <f t="shared" si="1"/>
        <v>9.07</v>
      </c>
      <c r="E12" s="12">
        <f>SUM(E13:E15)</f>
        <v>9.07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88">
        <v>50901</v>
      </c>
      <c r="B13" s="88" t="s">
        <v>168</v>
      </c>
      <c r="C13" s="10">
        <f t="shared" si="0"/>
        <v>4.18</v>
      </c>
      <c r="D13" s="10">
        <f t="shared" si="1"/>
        <v>4.18</v>
      </c>
      <c r="E13" s="12">
        <f>4.18</f>
        <v>4.18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88">
        <v>50905</v>
      </c>
      <c r="B14" s="88" t="s">
        <v>169</v>
      </c>
      <c r="C14" s="10">
        <f t="shared" si="0"/>
        <v>4.6</v>
      </c>
      <c r="D14" s="10">
        <f t="shared" si="1"/>
        <v>4.6</v>
      </c>
      <c r="E14" s="12">
        <f>0.4+4.2</f>
        <v>4.6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88">
        <v>50999</v>
      </c>
      <c r="B15" s="88" t="s">
        <v>145</v>
      </c>
      <c r="C15" s="10">
        <f t="shared" si="0"/>
        <v>0.29</v>
      </c>
      <c r="D15" s="10">
        <f t="shared" si="1"/>
        <v>0.29</v>
      </c>
      <c r="E15" s="12">
        <v>0.29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9" sqref="A9:B3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85"/>
      <c r="B2" s="85"/>
      <c r="C2" s="68"/>
      <c r="D2" s="68"/>
      <c r="E2" s="68"/>
      <c r="F2" s="68"/>
      <c r="G2" s="68"/>
      <c r="H2" s="68"/>
      <c r="I2" s="68"/>
      <c r="J2" s="70"/>
      <c r="K2" s="70"/>
      <c r="L2" s="70"/>
      <c r="M2" s="70"/>
      <c r="N2" s="71"/>
      <c r="O2" s="70"/>
    </row>
    <row r="3" ht="16.2" customHeight="1" spans="1:15">
      <c r="A3" s="86" t="s">
        <v>171</v>
      </c>
      <c r="B3" s="86"/>
      <c r="C3" s="74"/>
      <c r="D3" s="74"/>
      <c r="E3" s="73"/>
      <c r="F3" s="73"/>
      <c r="G3" s="73"/>
      <c r="H3" s="73"/>
      <c r="I3" s="73"/>
      <c r="J3" s="69"/>
      <c r="K3" s="69"/>
      <c r="L3" s="6"/>
      <c r="M3" s="6"/>
      <c r="N3" s="73"/>
      <c r="O3" s="73"/>
    </row>
    <row r="4" ht="16.2" customHeight="1" spans="1:15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71" t="s">
        <v>31</v>
      </c>
      <c r="O4" s="71"/>
    </row>
    <row r="5" ht="26.05" customHeight="1" spans="1:15">
      <c r="A5" s="8" t="s">
        <v>50</v>
      </c>
      <c r="B5" s="8" t="s">
        <v>51</v>
      </c>
      <c r="C5" s="75" t="s">
        <v>33</v>
      </c>
      <c r="D5" s="75" t="s">
        <v>34</v>
      </c>
      <c r="E5" s="75"/>
      <c r="F5" s="75"/>
      <c r="G5" s="75"/>
      <c r="H5" s="75"/>
      <c r="I5" s="75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75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75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75" t="s">
        <v>40</v>
      </c>
    </row>
    <row r="7" ht="32.55" customHeight="1" spans="1:15">
      <c r="A7" s="8"/>
      <c r="B7" s="8"/>
      <c r="C7" s="75"/>
      <c r="D7" s="17"/>
      <c r="E7" s="17"/>
      <c r="F7" s="17"/>
      <c r="G7" s="17"/>
      <c r="H7" s="17"/>
      <c r="I7" s="75"/>
      <c r="J7" s="17"/>
      <c r="K7" s="17"/>
      <c r="L7" s="17"/>
      <c r="M7" s="17"/>
      <c r="N7" s="17"/>
      <c r="O7" s="75"/>
    </row>
    <row r="8" ht="26.05" customHeight="1" spans="1:15">
      <c r="A8" s="76"/>
      <c r="B8" s="76" t="s">
        <v>35</v>
      </c>
      <c r="C8" s="12">
        <f>C9+C17+C28</f>
        <v>1856.96</v>
      </c>
      <c r="D8" s="12">
        <f>D9+D17+D28</f>
        <v>1856.96</v>
      </c>
      <c r="E8" s="12">
        <f>E9+E17+E28</f>
        <v>1856.96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101</v>
      </c>
      <c r="B9" s="88" t="s">
        <v>102</v>
      </c>
      <c r="C9" s="12">
        <f>D9</f>
        <v>1771.5</v>
      </c>
      <c r="D9" s="12">
        <f>E9</f>
        <v>1771.5</v>
      </c>
      <c r="E9" s="12">
        <f>SUM(E10:E16)</f>
        <v>1771.5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103</v>
      </c>
      <c r="B10" s="88" t="s">
        <v>104</v>
      </c>
      <c r="C10" s="12">
        <f t="shared" ref="C10:C31" si="0">D10</f>
        <v>849.66</v>
      </c>
      <c r="D10" s="12">
        <f t="shared" ref="D10:D31" si="1">E10</f>
        <v>849.66</v>
      </c>
      <c r="E10" s="12">
        <f>65.77+783.89</f>
        <v>849.66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105</v>
      </c>
      <c r="B11" s="88" t="s">
        <v>106</v>
      </c>
      <c r="C11" s="12">
        <f t="shared" si="0"/>
        <v>370.55</v>
      </c>
      <c r="D11" s="12">
        <f t="shared" si="1"/>
        <v>370.55</v>
      </c>
      <c r="E11" s="12">
        <f>273.96+31.64+17.28+2.4+45.27</f>
        <v>370.55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107</v>
      </c>
      <c r="B12" s="88" t="s">
        <v>108</v>
      </c>
      <c r="C12" s="12">
        <f t="shared" si="0"/>
        <v>70.81</v>
      </c>
      <c r="D12" s="12">
        <f t="shared" si="1"/>
        <v>70.81</v>
      </c>
      <c r="E12" s="12">
        <f>5.48+65.33</f>
        <v>70.81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109</v>
      </c>
      <c r="B13" s="88" t="s">
        <v>110</v>
      </c>
      <c r="C13" s="12">
        <f t="shared" si="0"/>
        <v>203.14</v>
      </c>
      <c r="D13" s="12">
        <f t="shared" si="1"/>
        <v>203.14</v>
      </c>
      <c r="E13" s="12">
        <f>16.19+186.95</f>
        <v>203.14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11" t="s">
        <v>111</v>
      </c>
      <c r="B14" s="88" t="s">
        <v>112</v>
      </c>
      <c r="C14" s="12">
        <f t="shared" si="0"/>
        <v>107.22</v>
      </c>
      <c r="D14" s="12">
        <f t="shared" si="1"/>
        <v>107.22</v>
      </c>
      <c r="E14" s="12">
        <f>0.3+7.59+99.33</f>
        <v>107.22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113</v>
      </c>
      <c r="B15" s="88" t="s">
        <v>114</v>
      </c>
      <c r="C15" s="12">
        <f t="shared" si="0"/>
        <v>17.79</v>
      </c>
      <c r="D15" s="12">
        <f t="shared" si="1"/>
        <v>17.79</v>
      </c>
      <c r="E15" s="12">
        <f>5.85+1.41+10.53</f>
        <v>17.79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115</v>
      </c>
      <c r="B16" s="88" t="s">
        <v>79</v>
      </c>
      <c r="C16" s="12">
        <f t="shared" si="0"/>
        <v>152.33</v>
      </c>
      <c r="D16" s="12">
        <f t="shared" si="1"/>
        <v>152.33</v>
      </c>
      <c r="E16" s="12">
        <f>12.11+140.22</f>
        <v>152.33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11" t="s">
        <v>116</v>
      </c>
      <c r="B17" s="88" t="s">
        <v>117</v>
      </c>
      <c r="C17" s="12">
        <f t="shared" si="0"/>
        <v>76.39</v>
      </c>
      <c r="D17" s="12">
        <f t="shared" si="1"/>
        <v>76.39</v>
      </c>
      <c r="E17" s="12">
        <f>SUM(E18:E27)</f>
        <v>76.39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11" t="s">
        <v>118</v>
      </c>
      <c r="B18" s="88" t="s">
        <v>119</v>
      </c>
      <c r="C18" s="12">
        <f t="shared" si="0"/>
        <v>4.4</v>
      </c>
      <c r="D18" s="12">
        <f t="shared" si="1"/>
        <v>4.4</v>
      </c>
      <c r="E18" s="12">
        <v>4.4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11" t="s">
        <v>120</v>
      </c>
      <c r="B19" s="88" t="s">
        <v>121</v>
      </c>
      <c r="C19" s="12">
        <f t="shared" si="0"/>
        <v>1.93</v>
      </c>
      <c r="D19" s="12">
        <f t="shared" si="1"/>
        <v>1.93</v>
      </c>
      <c r="E19" s="12">
        <v>1.93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11" t="s">
        <v>122</v>
      </c>
      <c r="B20" s="88" t="s">
        <v>123</v>
      </c>
      <c r="C20" s="12">
        <f t="shared" si="0"/>
        <v>2.6</v>
      </c>
      <c r="D20" s="12">
        <f t="shared" si="1"/>
        <v>2.6</v>
      </c>
      <c r="E20" s="12">
        <v>2.6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55" customHeight="1" spans="1:15">
      <c r="A21" s="11" t="s">
        <v>124</v>
      </c>
      <c r="B21" s="88" t="s">
        <v>125</v>
      </c>
      <c r="C21" s="12">
        <f t="shared" si="0"/>
        <v>5.19</v>
      </c>
      <c r="D21" s="12">
        <f t="shared" si="1"/>
        <v>5.19</v>
      </c>
      <c r="E21" s="12">
        <v>5.19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11" t="s">
        <v>126</v>
      </c>
      <c r="B22" s="88" t="s">
        <v>127</v>
      </c>
      <c r="C22" s="12">
        <f t="shared" si="0"/>
        <v>3.08</v>
      </c>
      <c r="D22" s="12">
        <f t="shared" si="1"/>
        <v>3.08</v>
      </c>
      <c r="E22" s="12">
        <v>3.08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11" t="s">
        <v>128</v>
      </c>
      <c r="B23" s="88" t="s">
        <v>129</v>
      </c>
      <c r="C23" s="12">
        <f t="shared" si="0"/>
        <v>6.27</v>
      </c>
      <c r="D23" s="12">
        <f t="shared" si="1"/>
        <v>6.27</v>
      </c>
      <c r="E23" s="12">
        <v>6.27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55" customHeight="1" spans="1:15">
      <c r="A24" s="11" t="s">
        <v>130</v>
      </c>
      <c r="B24" s="88" t="s">
        <v>131</v>
      </c>
      <c r="C24" s="12">
        <f t="shared" si="0"/>
        <v>0.72</v>
      </c>
      <c r="D24" s="12">
        <f t="shared" si="1"/>
        <v>0.72</v>
      </c>
      <c r="E24" s="12">
        <v>0.72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55" customHeight="1" spans="1:15">
      <c r="A25" s="11" t="s">
        <v>132</v>
      </c>
      <c r="B25" s="88" t="s">
        <v>133</v>
      </c>
      <c r="C25" s="12">
        <f t="shared" si="0"/>
        <v>23.37</v>
      </c>
      <c r="D25" s="12">
        <f t="shared" si="1"/>
        <v>23.37</v>
      </c>
      <c r="E25" s="12">
        <v>23.37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55" customHeight="1" spans="1:15">
      <c r="A26" s="11" t="s">
        <v>134</v>
      </c>
      <c r="B26" s="88" t="s">
        <v>135</v>
      </c>
      <c r="C26" s="12">
        <f t="shared" si="0"/>
        <v>8.83</v>
      </c>
      <c r="D26" s="12">
        <f t="shared" si="1"/>
        <v>8.83</v>
      </c>
      <c r="E26" s="12">
        <v>8.83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55" customHeight="1" spans="1:15">
      <c r="A27" s="11" t="s">
        <v>136</v>
      </c>
      <c r="B27" s="88" t="s">
        <v>137</v>
      </c>
      <c r="C27" s="12">
        <f t="shared" si="0"/>
        <v>20</v>
      </c>
      <c r="D27" s="12">
        <f t="shared" si="1"/>
        <v>20</v>
      </c>
      <c r="E27" s="12">
        <v>20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55" customHeight="1" spans="1:15">
      <c r="A28" s="11" t="s">
        <v>138</v>
      </c>
      <c r="B28" s="88" t="s">
        <v>139</v>
      </c>
      <c r="C28" s="12">
        <f t="shared" si="0"/>
        <v>9.07</v>
      </c>
      <c r="D28" s="12">
        <f t="shared" si="1"/>
        <v>9.07</v>
      </c>
      <c r="E28" s="12">
        <v>9.07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55" customHeight="1" spans="1:15">
      <c r="A29" s="11" t="s">
        <v>140</v>
      </c>
      <c r="B29" s="88" t="s">
        <v>141</v>
      </c>
      <c r="C29" s="12">
        <f t="shared" si="0"/>
        <v>4.6</v>
      </c>
      <c r="D29" s="12">
        <f t="shared" si="1"/>
        <v>4.6</v>
      </c>
      <c r="E29" s="12">
        <f>4.2+0.4</f>
        <v>4.6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142</v>
      </c>
      <c r="B30" s="88" t="s">
        <v>143</v>
      </c>
      <c r="C30" s="12">
        <f t="shared" si="0"/>
        <v>4.18</v>
      </c>
      <c r="D30" s="12">
        <f t="shared" si="1"/>
        <v>4.18</v>
      </c>
      <c r="E30" s="12">
        <v>4.18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144</v>
      </c>
      <c r="B31" s="88" t="s">
        <v>145</v>
      </c>
      <c r="C31" s="12">
        <f t="shared" si="0"/>
        <v>0.29</v>
      </c>
      <c r="D31" s="12">
        <f t="shared" si="1"/>
        <v>0.29</v>
      </c>
      <c r="E31" s="12">
        <v>0.29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8"/>
      <c r="B2" s="68"/>
      <c r="C2" s="68"/>
      <c r="D2" s="68"/>
      <c r="E2" s="68"/>
      <c r="F2" s="68"/>
      <c r="G2" s="68"/>
      <c r="H2" s="68"/>
      <c r="I2" s="68"/>
      <c r="J2" s="69"/>
      <c r="K2" s="70"/>
      <c r="L2" s="70"/>
      <c r="M2" s="70"/>
      <c r="N2" s="70"/>
      <c r="O2" s="71"/>
    </row>
    <row r="3" ht="16.2" customHeight="1" spans="1:15">
      <c r="A3" s="69" t="s">
        <v>173</v>
      </c>
      <c r="B3" s="72"/>
      <c r="C3" s="73"/>
      <c r="D3" s="74"/>
      <c r="E3" s="73"/>
      <c r="F3" s="73"/>
      <c r="G3" s="73"/>
      <c r="H3" s="73"/>
      <c r="I3" s="73"/>
      <c r="J3" s="69"/>
      <c r="K3" s="69"/>
      <c r="L3" s="69"/>
      <c r="M3" s="6"/>
      <c r="N3" s="6"/>
      <c r="O3" s="7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71" t="s">
        <v>31</v>
      </c>
      <c r="O4" s="71"/>
    </row>
    <row r="5" ht="26.05" customHeight="1" spans="1:15">
      <c r="A5" s="17" t="s">
        <v>32</v>
      </c>
      <c r="B5" s="8" t="s">
        <v>160</v>
      </c>
      <c r="C5" s="75" t="s">
        <v>33</v>
      </c>
      <c r="D5" s="75" t="s">
        <v>34</v>
      </c>
      <c r="E5" s="75"/>
      <c r="F5" s="75"/>
      <c r="G5" s="75"/>
      <c r="H5" s="75"/>
      <c r="I5" s="7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75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75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75" t="s">
        <v>40</v>
      </c>
    </row>
    <row r="7" ht="32.55" customHeight="1" spans="1:15">
      <c r="A7" s="17"/>
      <c r="B7" s="8"/>
      <c r="C7" s="75"/>
      <c r="D7" s="17"/>
      <c r="E7" s="17"/>
      <c r="F7" s="17"/>
      <c r="G7" s="17"/>
      <c r="H7" s="17"/>
      <c r="I7" s="75"/>
      <c r="J7" s="17"/>
      <c r="K7" s="17"/>
      <c r="L7" s="17"/>
      <c r="M7" s="17"/>
      <c r="N7" s="17"/>
      <c r="O7" s="75"/>
    </row>
    <row r="8" ht="26.05" customHeight="1" spans="1:15">
      <c r="A8" s="7" t="s">
        <v>35</v>
      </c>
      <c r="B8" s="76"/>
      <c r="C8" s="10"/>
      <c r="D8" s="10"/>
      <c r="E8" s="10"/>
      <c r="F8" s="10"/>
      <c r="G8" s="10"/>
      <c r="H8" s="10"/>
      <c r="I8" s="10"/>
      <c r="J8" s="83"/>
      <c r="K8" s="83"/>
      <c r="L8" s="83"/>
      <c r="M8" s="83"/>
      <c r="N8" s="83"/>
      <c r="O8" s="83"/>
    </row>
    <row r="9" ht="26.05" customHeight="1" spans="1:15">
      <c r="A9" s="77"/>
      <c r="B9" s="77"/>
      <c r="C9" s="12"/>
      <c r="D9" s="12"/>
      <c r="E9" s="12"/>
      <c r="F9" s="12"/>
      <c r="G9" s="12"/>
      <c r="H9" s="12"/>
      <c r="I9" s="12"/>
      <c r="J9" s="84"/>
      <c r="K9" s="84"/>
      <c r="L9" s="84"/>
      <c r="M9" s="84"/>
      <c r="N9" s="84"/>
      <c r="O9" s="84"/>
    </row>
    <row r="10" ht="26.05" customHeight="1" spans="1:15">
      <c r="A10" s="77"/>
      <c r="B10" s="7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77"/>
      <c r="B11" s="77"/>
      <c r="C11" s="12"/>
      <c r="D11" s="12"/>
      <c r="E11" s="12"/>
      <c r="F11" s="12"/>
      <c r="G11" s="12"/>
      <c r="H11" s="12"/>
      <c r="I11" s="12"/>
      <c r="J11" s="84"/>
      <c r="K11" s="84"/>
      <c r="L11" s="84"/>
      <c r="M11" s="84"/>
      <c r="N11" s="84"/>
      <c r="O11" s="84"/>
    </row>
    <row r="12" ht="27.1" customHeight="1" spans="1:15">
      <c r="A12" s="77"/>
      <c r="B12" s="7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78" t="s">
        <v>174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ht="16.2" customHeight="1" spans="1:15">
      <c r="A2" s="79"/>
      <c r="B2" s="79"/>
      <c r="C2" s="79"/>
      <c r="D2" s="79"/>
      <c r="E2" s="79"/>
      <c r="F2" s="79"/>
      <c r="G2" s="79"/>
      <c r="H2" s="79"/>
      <c r="I2" s="79"/>
      <c r="J2" s="80"/>
      <c r="K2" s="70"/>
      <c r="L2" s="70"/>
      <c r="M2" s="70"/>
      <c r="N2" s="70"/>
      <c r="O2" s="81"/>
    </row>
    <row r="3" ht="16.2" customHeight="1" spans="1:15">
      <c r="A3" s="80" t="s">
        <v>175</v>
      </c>
      <c r="B3" s="82"/>
      <c r="C3" s="74"/>
      <c r="D3" s="74"/>
      <c r="E3" s="74"/>
      <c r="F3" s="74"/>
      <c r="G3" s="74"/>
      <c r="H3" s="74"/>
      <c r="I3" s="74"/>
      <c r="J3" s="80"/>
      <c r="K3" s="80"/>
      <c r="L3" s="80"/>
      <c r="M3" s="6"/>
      <c r="N3" s="6"/>
      <c r="O3" s="81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81" t="s">
        <v>31</v>
      </c>
      <c r="O4" s="81"/>
    </row>
    <row r="5" ht="26.05" customHeight="1" spans="1:15">
      <c r="A5" s="17" t="s">
        <v>32</v>
      </c>
      <c r="B5" s="8" t="s">
        <v>160</v>
      </c>
      <c r="C5" s="75" t="s">
        <v>33</v>
      </c>
      <c r="D5" s="75" t="s">
        <v>34</v>
      </c>
      <c r="E5" s="75"/>
      <c r="F5" s="75"/>
      <c r="G5" s="75"/>
      <c r="H5" s="75"/>
      <c r="I5" s="75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75"/>
      <c r="D6" s="17" t="s">
        <v>35</v>
      </c>
      <c r="E6" s="17" t="s">
        <v>161</v>
      </c>
      <c r="F6" s="17" t="s">
        <v>37</v>
      </c>
      <c r="G6" s="17" t="s">
        <v>38</v>
      </c>
      <c r="H6" s="17" t="s">
        <v>39</v>
      </c>
      <c r="I6" s="75" t="s">
        <v>40</v>
      </c>
      <c r="J6" s="17" t="s">
        <v>35</v>
      </c>
      <c r="K6" s="17" t="s">
        <v>161</v>
      </c>
      <c r="L6" s="17" t="s">
        <v>37</v>
      </c>
      <c r="M6" s="17" t="s">
        <v>38</v>
      </c>
      <c r="N6" s="17" t="s">
        <v>39</v>
      </c>
      <c r="O6" s="75" t="s">
        <v>40</v>
      </c>
    </row>
    <row r="7" ht="32.55" customHeight="1" spans="1:15">
      <c r="A7" s="17"/>
      <c r="B7" s="8"/>
      <c r="C7" s="75"/>
      <c r="D7" s="17"/>
      <c r="E7" s="17"/>
      <c r="F7" s="17"/>
      <c r="G7" s="17"/>
      <c r="H7" s="17"/>
      <c r="I7" s="75"/>
      <c r="J7" s="17"/>
      <c r="K7" s="17"/>
      <c r="L7" s="17"/>
      <c r="M7" s="17"/>
      <c r="N7" s="17"/>
      <c r="O7" s="75"/>
    </row>
    <row r="8" ht="26.05" customHeight="1" spans="1:15">
      <c r="A8" s="7" t="s">
        <v>35</v>
      </c>
      <c r="B8" s="76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77"/>
      <c r="B9" s="7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77"/>
      <c r="B10" s="7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77"/>
      <c r="B11" s="7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E20" sqref="E20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176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9"/>
      <c r="M2" s="70"/>
      <c r="N2" s="70"/>
      <c r="O2" s="70"/>
      <c r="P2" s="70"/>
      <c r="Q2" s="71"/>
    </row>
    <row r="3" ht="16.2" customHeight="1" spans="1:17">
      <c r="A3" s="69" t="s">
        <v>177</v>
      </c>
      <c r="B3" s="72"/>
      <c r="C3" s="72"/>
      <c r="D3" s="72"/>
      <c r="E3" s="73"/>
      <c r="F3" s="74"/>
      <c r="G3" s="73"/>
      <c r="H3" s="73"/>
      <c r="I3" s="73"/>
      <c r="J3" s="73"/>
      <c r="K3" s="73"/>
      <c r="L3" s="69"/>
      <c r="M3" s="69"/>
      <c r="N3" s="69"/>
      <c r="O3" s="6"/>
      <c r="P3" s="6"/>
      <c r="Q3" s="71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1" t="s">
        <v>31</v>
      </c>
      <c r="Q4" s="71"/>
    </row>
    <row r="5" ht="26.05" customHeight="1" spans="1:17">
      <c r="A5" s="17" t="s">
        <v>32</v>
      </c>
      <c r="B5" s="8" t="s">
        <v>178</v>
      </c>
      <c r="C5" s="8" t="s">
        <v>179</v>
      </c>
      <c r="D5" s="17" t="s">
        <v>180</v>
      </c>
      <c r="E5" s="75" t="s">
        <v>33</v>
      </c>
      <c r="F5" s="75" t="s">
        <v>34</v>
      </c>
      <c r="G5" s="75"/>
      <c r="H5" s="75"/>
      <c r="I5" s="75"/>
      <c r="J5" s="75"/>
      <c r="K5" s="75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75"/>
      <c r="F6" s="17" t="s">
        <v>35</v>
      </c>
      <c r="G6" s="17" t="s">
        <v>161</v>
      </c>
      <c r="H6" s="17" t="s">
        <v>37</v>
      </c>
      <c r="I6" s="17" t="s">
        <v>38</v>
      </c>
      <c r="J6" s="17" t="s">
        <v>39</v>
      </c>
      <c r="K6" s="75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75" t="s">
        <v>40</v>
      </c>
    </row>
    <row r="7" ht="32.55" customHeight="1" spans="1:17">
      <c r="A7" s="17"/>
      <c r="B7" s="8"/>
      <c r="C7" s="8"/>
      <c r="D7" s="17"/>
      <c r="E7" s="75"/>
      <c r="F7" s="17"/>
      <c r="G7" s="17"/>
      <c r="H7" s="17"/>
      <c r="I7" s="17"/>
      <c r="J7" s="17"/>
      <c r="K7" s="75"/>
      <c r="L7" s="17"/>
      <c r="M7" s="17"/>
      <c r="N7" s="17"/>
      <c r="O7" s="17"/>
      <c r="P7" s="17"/>
      <c r="Q7" s="75"/>
    </row>
    <row r="8" ht="26.05" customHeight="1" spans="1:17">
      <c r="A8" s="7" t="s">
        <v>35</v>
      </c>
      <c r="B8" s="76"/>
      <c r="C8" s="76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77"/>
      <c r="B9" s="77"/>
      <c r="C9" s="77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77"/>
      <c r="B10" s="77"/>
      <c r="C10" s="77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77"/>
      <c r="B11" s="77"/>
      <c r="C11" s="77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9" activePane="bottomLeft" state="frozen"/>
      <selection/>
      <selection pane="bottomLeft" activeCell="H12" sqref="H12"/>
    </sheetView>
  </sheetViews>
  <sheetFormatPr defaultColWidth="9" defaultRowHeight="13.5" outlineLevelCol="7"/>
  <cols>
    <col min="1" max="1" width="16.8833333333333" customWidth="1"/>
    <col min="2" max="3" width="15.8833333333333" customWidth="1"/>
    <col min="4" max="4" width="27.875" customWidth="1"/>
    <col min="5" max="8" width="15.8833333333333" customWidth="1"/>
    <col min="9" max="9" width="9.775" customWidth="1"/>
  </cols>
  <sheetData>
    <row r="1" ht="36.8" customHeight="1" spans="1:8">
      <c r="A1" s="25" t="s">
        <v>181</v>
      </c>
      <c r="B1" s="25"/>
      <c r="C1" s="25"/>
      <c r="D1" s="25"/>
      <c r="E1" s="25"/>
      <c r="F1" s="25"/>
      <c r="G1" s="25"/>
      <c r="H1" s="25"/>
    </row>
    <row r="2" ht="22.7" customHeight="1" spans="1:8">
      <c r="A2" s="26" t="s">
        <v>182</v>
      </c>
      <c r="B2" s="15"/>
      <c r="C2" s="15"/>
      <c r="D2" s="15"/>
      <c r="E2" s="15"/>
      <c r="F2" s="15"/>
      <c r="G2" s="15"/>
      <c r="H2" s="27" t="s">
        <v>4</v>
      </c>
    </row>
    <row r="3" ht="16.2" customHeight="1" spans="1:8">
      <c r="A3" s="28" t="s">
        <v>183</v>
      </c>
      <c r="B3" s="29" t="s">
        <v>184</v>
      </c>
      <c r="C3" s="29"/>
      <c r="D3" s="29"/>
      <c r="E3" s="29"/>
      <c r="F3" s="29"/>
      <c r="G3" s="29"/>
      <c r="H3" s="29"/>
    </row>
    <row r="4" ht="16.2" customHeight="1" spans="1:8">
      <c r="A4" s="30" t="s">
        <v>185</v>
      </c>
      <c r="B4" s="31" t="s">
        <v>186</v>
      </c>
      <c r="C4" s="31"/>
      <c r="D4" s="31"/>
      <c r="E4" s="31"/>
      <c r="F4" s="31" t="s">
        <v>187</v>
      </c>
      <c r="G4" s="31"/>
      <c r="H4" s="31"/>
    </row>
    <row r="5" ht="16.2" customHeight="1" spans="1:8">
      <c r="A5" s="30"/>
      <c r="B5" s="32" t="s">
        <v>188</v>
      </c>
      <c r="C5" s="32"/>
      <c r="D5" s="32"/>
      <c r="E5" s="32"/>
      <c r="F5" s="33">
        <v>0.7</v>
      </c>
      <c r="G5" s="33"/>
      <c r="H5" s="33"/>
    </row>
    <row r="6" ht="16.2" customHeight="1" spans="1:8">
      <c r="A6" s="30"/>
      <c r="B6" s="32" t="s">
        <v>189</v>
      </c>
      <c r="C6" s="32"/>
      <c r="D6" s="32"/>
      <c r="E6" s="32"/>
      <c r="F6" s="33">
        <v>26.06</v>
      </c>
      <c r="G6" s="33"/>
      <c r="H6" s="33"/>
    </row>
    <row r="7" ht="16.2" customHeight="1" spans="1:8">
      <c r="A7" s="30"/>
      <c r="B7" s="32" t="s">
        <v>190</v>
      </c>
      <c r="C7" s="32"/>
      <c r="D7" s="32"/>
      <c r="E7" s="32"/>
      <c r="F7" s="33">
        <v>75.69</v>
      </c>
      <c r="G7" s="33"/>
      <c r="H7" s="33"/>
    </row>
    <row r="8" ht="16.2" customHeight="1" spans="1:8">
      <c r="A8" s="30"/>
      <c r="B8" s="34" t="s">
        <v>191</v>
      </c>
      <c r="C8" s="35"/>
      <c r="D8" s="35"/>
      <c r="E8" s="36"/>
      <c r="F8" s="34">
        <v>0.29</v>
      </c>
      <c r="G8" s="35"/>
      <c r="H8" s="36"/>
    </row>
    <row r="9" ht="16.2" customHeight="1" spans="1:8">
      <c r="A9" s="37"/>
      <c r="B9" s="38" t="s">
        <v>192</v>
      </c>
      <c r="C9" s="39"/>
      <c r="D9" s="39"/>
      <c r="E9" s="40"/>
      <c r="F9" s="34">
        <v>1614.03</v>
      </c>
      <c r="G9" s="35"/>
      <c r="H9" s="36"/>
    </row>
    <row r="10" ht="16.2" customHeight="1" spans="1:8">
      <c r="A10" s="41" t="s">
        <v>193</v>
      </c>
      <c r="B10" s="42" t="s">
        <v>194</v>
      </c>
      <c r="C10" s="42"/>
      <c r="D10" s="42"/>
      <c r="E10" s="42"/>
      <c r="F10" s="42"/>
      <c r="G10" s="42"/>
      <c r="H10" s="42"/>
    </row>
    <row r="11" ht="22.85" customHeight="1" spans="1:8">
      <c r="A11" s="43" t="s">
        <v>195</v>
      </c>
      <c r="B11" s="44" t="s">
        <v>196</v>
      </c>
      <c r="C11" s="45" t="s">
        <v>197</v>
      </c>
      <c r="D11" s="45" t="s">
        <v>198</v>
      </c>
      <c r="E11" s="41" t="s">
        <v>199</v>
      </c>
      <c r="F11" s="45" t="s">
        <v>200</v>
      </c>
      <c r="G11" s="41" t="s">
        <v>201</v>
      </c>
      <c r="H11" s="46" t="s">
        <v>202</v>
      </c>
    </row>
    <row r="12" ht="16.2" customHeight="1" spans="1:8">
      <c r="A12" s="47"/>
      <c r="B12" s="48" t="s">
        <v>203</v>
      </c>
      <c r="C12" s="49" t="s">
        <v>204</v>
      </c>
      <c r="D12" s="9" t="s">
        <v>205</v>
      </c>
      <c r="E12" s="9"/>
      <c r="F12" s="9" t="s">
        <v>206</v>
      </c>
      <c r="G12" s="9"/>
      <c r="H12" s="23" t="s">
        <v>207</v>
      </c>
    </row>
    <row r="13" ht="16.2" customHeight="1" spans="1:8">
      <c r="A13" s="47"/>
      <c r="B13" s="50"/>
      <c r="C13" s="51"/>
      <c r="D13" s="9" t="s">
        <v>208</v>
      </c>
      <c r="E13" s="9" t="s">
        <v>209</v>
      </c>
      <c r="F13" s="9">
        <v>100</v>
      </c>
      <c r="G13" s="9" t="s">
        <v>210</v>
      </c>
      <c r="H13" s="23" t="s">
        <v>207</v>
      </c>
    </row>
    <row r="14" ht="16.2" customHeight="1" spans="1:8">
      <c r="A14" s="47"/>
      <c r="B14" s="50"/>
      <c r="C14" s="49" t="s">
        <v>211</v>
      </c>
      <c r="D14" s="9" t="s">
        <v>212</v>
      </c>
      <c r="E14" s="9" t="s">
        <v>209</v>
      </c>
      <c r="F14" s="9">
        <v>100</v>
      </c>
      <c r="G14" s="9" t="s">
        <v>210</v>
      </c>
      <c r="H14" s="23" t="s">
        <v>207</v>
      </c>
    </row>
    <row r="15" ht="16.2" customHeight="1" spans="1:8">
      <c r="A15" s="47"/>
      <c r="B15" s="50"/>
      <c r="C15" s="52"/>
      <c r="D15" s="9" t="s">
        <v>213</v>
      </c>
      <c r="E15" s="9" t="s">
        <v>209</v>
      </c>
      <c r="F15" s="9">
        <v>100</v>
      </c>
      <c r="G15" s="9" t="s">
        <v>210</v>
      </c>
      <c r="H15" s="23" t="s">
        <v>207</v>
      </c>
    </row>
    <row r="16" ht="16.2" customHeight="1" spans="1:8">
      <c r="A16" s="47"/>
      <c r="B16" s="53"/>
      <c r="C16" s="51"/>
      <c r="D16" s="9" t="s">
        <v>214</v>
      </c>
      <c r="E16" s="9" t="s">
        <v>209</v>
      </c>
      <c r="F16" s="9">
        <v>100</v>
      </c>
      <c r="G16" s="9" t="s">
        <v>210</v>
      </c>
      <c r="H16" s="23" t="s">
        <v>207</v>
      </c>
    </row>
    <row r="17" spans="1:8">
      <c r="A17" s="47"/>
      <c r="B17" s="48" t="s">
        <v>215</v>
      </c>
      <c r="C17" s="49" t="s">
        <v>216</v>
      </c>
      <c r="D17" s="9" t="s">
        <v>217</v>
      </c>
      <c r="E17" s="9" t="s">
        <v>218</v>
      </c>
      <c r="F17" s="9">
        <v>0</v>
      </c>
      <c r="G17" s="9" t="s">
        <v>210</v>
      </c>
      <c r="H17" s="23" t="s">
        <v>207</v>
      </c>
    </row>
    <row r="18" spans="1:8">
      <c r="A18" s="47"/>
      <c r="B18" s="50"/>
      <c r="C18" s="52"/>
      <c r="D18" s="9" t="s">
        <v>219</v>
      </c>
      <c r="E18" s="9" t="s">
        <v>209</v>
      </c>
      <c r="F18" s="9">
        <v>100</v>
      </c>
      <c r="G18" s="9" t="s">
        <v>210</v>
      </c>
      <c r="H18" s="23" t="s">
        <v>207</v>
      </c>
    </row>
    <row r="19" spans="1:8">
      <c r="A19" s="47"/>
      <c r="B19" s="53"/>
      <c r="C19" s="51"/>
      <c r="D19" s="9" t="s">
        <v>220</v>
      </c>
      <c r="E19" s="9" t="s">
        <v>218</v>
      </c>
      <c r="F19" s="9">
        <v>5</v>
      </c>
      <c r="G19" s="9" t="s">
        <v>210</v>
      </c>
      <c r="H19" s="23" t="s">
        <v>207</v>
      </c>
    </row>
    <row r="20" spans="1:8">
      <c r="A20" s="47"/>
      <c r="B20" s="54" t="s">
        <v>221</v>
      </c>
      <c r="C20" s="9" t="s">
        <v>222</v>
      </c>
      <c r="D20" s="9" t="s">
        <v>223</v>
      </c>
      <c r="E20" s="9" t="s">
        <v>209</v>
      </c>
      <c r="F20" s="9">
        <v>100</v>
      </c>
      <c r="G20" s="9" t="s">
        <v>210</v>
      </c>
      <c r="H20" s="23" t="s">
        <v>207</v>
      </c>
    </row>
    <row r="21" spans="1:8">
      <c r="A21" s="47"/>
      <c r="B21" s="55"/>
      <c r="C21" s="9" t="s">
        <v>224</v>
      </c>
      <c r="D21" s="9" t="s">
        <v>225</v>
      </c>
      <c r="E21" s="9"/>
      <c r="F21" s="9" t="s">
        <v>226</v>
      </c>
      <c r="G21" s="56"/>
      <c r="H21" s="23" t="s">
        <v>207</v>
      </c>
    </row>
    <row r="22" spans="1:8">
      <c r="A22" s="47"/>
      <c r="B22" s="55"/>
      <c r="C22" s="49" t="s">
        <v>227</v>
      </c>
      <c r="D22" s="9" t="s">
        <v>228</v>
      </c>
      <c r="E22" s="9"/>
      <c r="F22" s="9" t="s">
        <v>206</v>
      </c>
      <c r="G22" s="57"/>
      <c r="H22" s="23" t="s">
        <v>207</v>
      </c>
    </row>
    <row r="23" spans="1:8">
      <c r="A23" s="47"/>
      <c r="B23" s="55"/>
      <c r="C23" s="51"/>
      <c r="D23" s="9" t="s">
        <v>229</v>
      </c>
      <c r="E23" s="9"/>
      <c r="F23" s="9" t="s">
        <v>206</v>
      </c>
      <c r="G23" s="57"/>
      <c r="H23" s="23" t="s">
        <v>207</v>
      </c>
    </row>
    <row r="24" spans="1:8">
      <c r="A24" s="47"/>
      <c r="B24" s="55"/>
      <c r="C24" s="49" t="s">
        <v>230</v>
      </c>
      <c r="D24" s="9" t="s">
        <v>231</v>
      </c>
      <c r="E24" s="9" t="s">
        <v>209</v>
      </c>
      <c r="F24" s="9" t="s">
        <v>232</v>
      </c>
      <c r="G24" s="57"/>
      <c r="H24" s="23" t="s">
        <v>207</v>
      </c>
    </row>
    <row r="25" spans="1:8">
      <c r="A25" s="47"/>
      <c r="B25" s="55"/>
      <c r="C25" s="52"/>
      <c r="D25" s="9" t="s">
        <v>233</v>
      </c>
      <c r="E25" s="9" t="s">
        <v>209</v>
      </c>
      <c r="F25" s="9" t="s">
        <v>234</v>
      </c>
      <c r="G25" s="57"/>
      <c r="H25" s="23" t="s">
        <v>207</v>
      </c>
    </row>
    <row r="26" spans="1:8">
      <c r="A26" s="47"/>
      <c r="B26" s="55"/>
      <c r="C26" s="52"/>
      <c r="D26" s="9" t="s">
        <v>235</v>
      </c>
      <c r="E26" s="9" t="s">
        <v>209</v>
      </c>
      <c r="F26" s="9" t="s">
        <v>234</v>
      </c>
      <c r="G26" s="58"/>
      <c r="H26" s="23" t="s">
        <v>207</v>
      </c>
    </row>
    <row r="27" spans="1:8">
      <c r="A27" s="47"/>
      <c r="B27" s="55"/>
      <c r="C27" s="52"/>
      <c r="D27" s="9" t="s">
        <v>236</v>
      </c>
      <c r="E27" s="9" t="s">
        <v>209</v>
      </c>
      <c r="F27" s="9" t="s">
        <v>206</v>
      </c>
      <c r="G27" s="58"/>
      <c r="H27" s="23" t="s">
        <v>207</v>
      </c>
    </row>
    <row r="28" spans="1:8">
      <c r="A28" s="47"/>
      <c r="B28" s="55"/>
      <c r="C28" s="51"/>
      <c r="D28" s="9" t="s">
        <v>237</v>
      </c>
      <c r="E28" s="9"/>
      <c r="F28" s="9" t="s">
        <v>234</v>
      </c>
      <c r="G28" s="59"/>
      <c r="H28" s="23" t="s">
        <v>207</v>
      </c>
    </row>
    <row r="29" spans="1:8">
      <c r="A29" s="47"/>
      <c r="B29" s="55"/>
      <c r="C29" s="9" t="s">
        <v>238</v>
      </c>
      <c r="D29" s="9" t="s">
        <v>239</v>
      </c>
      <c r="E29" s="9" t="s">
        <v>209</v>
      </c>
      <c r="F29" s="9">
        <v>100</v>
      </c>
      <c r="G29" s="9" t="s">
        <v>210</v>
      </c>
      <c r="H29" s="23" t="s">
        <v>207</v>
      </c>
    </row>
    <row r="30" spans="1:8">
      <c r="A30" s="47"/>
      <c r="B30" s="55"/>
      <c r="C30" s="49" t="s">
        <v>240</v>
      </c>
      <c r="D30" s="9" t="s">
        <v>241</v>
      </c>
      <c r="E30" s="9" t="s">
        <v>209</v>
      </c>
      <c r="F30" s="9" t="s">
        <v>206</v>
      </c>
      <c r="G30" s="60"/>
      <c r="H30" s="23" t="s">
        <v>207</v>
      </c>
    </row>
    <row r="31" spans="1:8">
      <c r="A31" s="47"/>
      <c r="B31" s="61"/>
      <c r="C31" s="51"/>
      <c r="D31" s="9" t="s">
        <v>242</v>
      </c>
      <c r="E31" s="9" t="s">
        <v>218</v>
      </c>
      <c r="F31" s="9">
        <v>0</v>
      </c>
      <c r="G31" s="62" t="s">
        <v>243</v>
      </c>
      <c r="H31" s="23" t="s">
        <v>207</v>
      </c>
    </row>
    <row r="32" spans="1:8">
      <c r="A32" s="47"/>
      <c r="B32" s="63" t="s">
        <v>244</v>
      </c>
      <c r="C32" s="64" t="s">
        <v>245</v>
      </c>
      <c r="D32" s="65" t="s">
        <v>246</v>
      </c>
      <c r="E32" s="9" t="s">
        <v>218</v>
      </c>
      <c r="F32" s="9">
        <v>0</v>
      </c>
      <c r="G32" s="58" t="s">
        <v>210</v>
      </c>
      <c r="H32" s="23" t="s">
        <v>207</v>
      </c>
    </row>
    <row r="33" spans="1:8">
      <c r="A33" s="47"/>
      <c r="B33" s="66"/>
      <c r="C33" s="67"/>
      <c r="D33" s="65" t="s">
        <v>247</v>
      </c>
      <c r="E33" s="9" t="s">
        <v>218</v>
      </c>
      <c r="F33" s="9">
        <v>100</v>
      </c>
      <c r="G33" s="58" t="s">
        <v>210</v>
      </c>
      <c r="H33" s="23" t="s">
        <v>207</v>
      </c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31"/>
    <mergeCell ref="B32:B33"/>
    <mergeCell ref="C12:C13"/>
    <mergeCell ref="C14:C16"/>
    <mergeCell ref="C17:C19"/>
    <mergeCell ref="C22:C23"/>
    <mergeCell ref="C24:C28"/>
    <mergeCell ref="C30:C31"/>
    <mergeCell ref="C32:C33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abSelected="1" workbookViewId="0">
      <pane ySplit="2" topLeftCell="A14" activePane="bottomLeft" state="frozen"/>
      <selection/>
      <selection pane="bottomLeft" activeCell="D31" sqref="D31"/>
    </sheetView>
  </sheetViews>
  <sheetFormatPr defaultColWidth="9" defaultRowHeight="13.5" outlineLevelCol="7"/>
  <cols>
    <col min="1" max="1" width="16.8833333333333" customWidth="1"/>
    <col min="2" max="2" width="12.775" customWidth="1"/>
    <col min="3" max="3" width="15.875" customWidth="1"/>
    <col min="4" max="4" width="34.2166666666667" customWidth="1"/>
    <col min="5" max="6" width="12.775" customWidth="1"/>
    <col min="7" max="7" width="13.3333333333333" customWidth="1"/>
    <col min="8" max="8" width="17.875" customWidth="1"/>
    <col min="9" max="9" width="9.775" customWidth="1"/>
  </cols>
  <sheetData>
    <row r="1" ht="36.6" customHeight="1" spans="1:8">
      <c r="A1" s="13" t="s">
        <v>248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249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250</v>
      </c>
      <c r="B3" s="7" t="s">
        <v>251</v>
      </c>
      <c r="C3" s="7"/>
      <c r="D3" s="7"/>
      <c r="E3" s="7"/>
      <c r="F3" s="7"/>
      <c r="G3" s="7"/>
      <c r="H3" s="7"/>
    </row>
    <row r="4" ht="26.05" customHeight="1" spans="1:8">
      <c r="A4" s="18" t="s">
        <v>252</v>
      </c>
      <c r="B4" s="19" t="s">
        <v>253</v>
      </c>
      <c r="C4" s="19"/>
      <c r="D4" s="19"/>
      <c r="E4" s="19" t="s">
        <v>254</v>
      </c>
      <c r="F4" s="19" t="s">
        <v>255</v>
      </c>
      <c r="G4" s="19"/>
      <c r="H4" s="19"/>
    </row>
    <row r="5" ht="26.05" customHeight="1" spans="1:8">
      <c r="A5" s="17" t="s">
        <v>256</v>
      </c>
      <c r="B5" s="12">
        <v>0</v>
      </c>
      <c r="C5" s="12"/>
      <c r="D5" s="12"/>
      <c r="E5" s="12"/>
      <c r="F5" s="12"/>
      <c r="G5" s="12"/>
      <c r="H5" s="12"/>
    </row>
    <row r="6" ht="26.05" customHeight="1" spans="1:8">
      <c r="A6" s="17" t="s">
        <v>257</v>
      </c>
      <c r="B6" s="20" t="s">
        <v>251</v>
      </c>
      <c r="C6" s="20"/>
      <c r="D6" s="20"/>
      <c r="E6" s="20"/>
      <c r="F6" s="20"/>
      <c r="G6" s="20"/>
      <c r="H6" s="20"/>
    </row>
    <row r="7" ht="34.65" customHeight="1" spans="1:8">
      <c r="A7" s="17" t="s">
        <v>258</v>
      </c>
      <c r="B7" s="7" t="s">
        <v>196</v>
      </c>
      <c r="C7" s="7" t="s">
        <v>197</v>
      </c>
      <c r="D7" s="7" t="s">
        <v>198</v>
      </c>
      <c r="E7" s="17" t="s">
        <v>259</v>
      </c>
      <c r="F7" s="7" t="s">
        <v>200</v>
      </c>
      <c r="G7" s="17" t="s">
        <v>260</v>
      </c>
      <c r="H7" s="7" t="s">
        <v>202</v>
      </c>
    </row>
    <row r="8" ht="34.65" customHeight="1" spans="1:8">
      <c r="A8" s="17"/>
      <c r="B8" s="21" t="s">
        <v>261</v>
      </c>
      <c r="C8" s="22" t="s">
        <v>262</v>
      </c>
      <c r="D8" s="22" t="s">
        <v>262</v>
      </c>
      <c r="E8" s="17" t="s">
        <v>263</v>
      </c>
      <c r="F8" s="7">
        <v>100</v>
      </c>
      <c r="G8" s="17"/>
      <c r="H8" s="23" t="s">
        <v>207</v>
      </c>
    </row>
    <row r="9" ht="34.65" customHeight="1" spans="1:8">
      <c r="A9" s="17"/>
      <c r="B9" s="24"/>
      <c r="C9" s="22" t="s">
        <v>264</v>
      </c>
      <c r="D9" s="22" t="s">
        <v>264</v>
      </c>
      <c r="E9" s="17" t="s">
        <v>263</v>
      </c>
      <c r="F9" s="7">
        <v>100</v>
      </c>
      <c r="G9" s="17"/>
      <c r="H9" s="23" t="s">
        <v>207</v>
      </c>
    </row>
    <row r="10" ht="16.35" customHeight="1" spans="1:8">
      <c r="A10" s="15"/>
    </row>
    <row r="11" customFormat="1" ht="36.6" customHeight="1" spans="1:8">
      <c r="A11" s="13" t="s">
        <v>248</v>
      </c>
      <c r="B11" s="13"/>
      <c r="C11" s="13"/>
      <c r="D11" s="13"/>
      <c r="E11" s="13"/>
      <c r="F11" s="13"/>
      <c r="G11" s="13"/>
      <c r="H11" s="13"/>
    </row>
    <row r="12" customFormat="1" ht="22.7" customHeight="1" spans="1:8">
      <c r="A12" s="14" t="s">
        <v>249</v>
      </c>
      <c r="B12" s="14"/>
      <c r="C12" s="15"/>
      <c r="D12" s="15"/>
      <c r="E12" s="15"/>
      <c r="F12" s="15"/>
      <c r="G12" s="15"/>
      <c r="H12" s="16" t="s">
        <v>4</v>
      </c>
    </row>
    <row r="13" customFormat="1" ht="26.05" customHeight="1" spans="1:8">
      <c r="A13" s="17" t="s">
        <v>250</v>
      </c>
      <c r="B13" s="7" t="s">
        <v>162</v>
      </c>
      <c r="C13" s="7"/>
      <c r="D13" s="7"/>
      <c r="E13" s="7"/>
      <c r="F13" s="7"/>
      <c r="G13" s="7"/>
      <c r="H13" s="7"/>
    </row>
    <row r="14" customFormat="1" ht="26.05" customHeight="1" spans="1:8">
      <c r="A14" s="18" t="s">
        <v>252</v>
      </c>
      <c r="B14" s="19" t="s">
        <v>253</v>
      </c>
      <c r="C14" s="19"/>
      <c r="D14" s="19"/>
      <c r="E14" s="19" t="s">
        <v>254</v>
      </c>
      <c r="F14" s="19" t="s">
        <v>255</v>
      </c>
      <c r="G14" s="19"/>
      <c r="H14" s="19"/>
    </row>
    <row r="15" customFormat="1" ht="26.05" customHeight="1" spans="1:8">
      <c r="A15" s="17" t="s">
        <v>256</v>
      </c>
      <c r="B15" s="12">
        <v>140.19</v>
      </c>
      <c r="C15" s="12"/>
      <c r="D15" s="12"/>
      <c r="E15" s="12"/>
      <c r="F15" s="12"/>
      <c r="G15" s="12"/>
      <c r="H15" s="12"/>
    </row>
    <row r="16" customFormat="1" ht="26.05" customHeight="1" spans="1:8">
      <c r="A16" s="17" t="s">
        <v>257</v>
      </c>
      <c r="B16" s="20" t="s">
        <v>162</v>
      </c>
      <c r="C16" s="20"/>
      <c r="D16" s="20"/>
      <c r="E16" s="20"/>
      <c r="F16" s="20"/>
      <c r="G16" s="20"/>
      <c r="H16" s="20"/>
    </row>
    <row r="17" customFormat="1" ht="34.65" customHeight="1" spans="1:8">
      <c r="A17" s="17" t="s">
        <v>258</v>
      </c>
      <c r="B17" s="7" t="s">
        <v>196</v>
      </c>
      <c r="C17" s="7" t="s">
        <v>197</v>
      </c>
      <c r="D17" s="7" t="s">
        <v>198</v>
      </c>
      <c r="E17" s="17" t="s">
        <v>259</v>
      </c>
      <c r="F17" s="7" t="s">
        <v>200</v>
      </c>
      <c r="G17" s="17" t="s">
        <v>260</v>
      </c>
      <c r="H17" s="7" t="s">
        <v>202</v>
      </c>
    </row>
    <row r="18" customFormat="1" ht="34.65" customHeight="1" spans="1:8">
      <c r="A18" s="17"/>
      <c r="B18" s="21" t="s">
        <v>261</v>
      </c>
      <c r="C18" s="22" t="s">
        <v>262</v>
      </c>
      <c r="D18" s="22" t="s">
        <v>262</v>
      </c>
      <c r="E18" s="17" t="s">
        <v>263</v>
      </c>
      <c r="F18" s="7">
        <v>100</v>
      </c>
      <c r="G18" s="17"/>
      <c r="H18" s="23" t="s">
        <v>207</v>
      </c>
    </row>
    <row r="19" customFormat="1" ht="34.65" customHeight="1" spans="1:8">
      <c r="A19" s="17"/>
      <c r="B19" s="24"/>
      <c r="C19" s="22" t="s">
        <v>264</v>
      </c>
      <c r="D19" s="22" t="s">
        <v>264</v>
      </c>
      <c r="E19" s="17" t="s">
        <v>263</v>
      </c>
      <c r="F19" s="7">
        <v>100</v>
      </c>
      <c r="G19" s="17"/>
      <c r="H19" s="23" t="s">
        <v>207</v>
      </c>
    </row>
    <row r="21" customFormat="1" ht="36.6" customHeight="1" spans="1:8">
      <c r="A21" s="13" t="s">
        <v>248</v>
      </c>
      <c r="B21" s="13"/>
      <c r="C21" s="13"/>
      <c r="D21" s="13"/>
      <c r="E21" s="13"/>
      <c r="F21" s="13"/>
      <c r="G21" s="13"/>
      <c r="H21" s="13"/>
    </row>
    <row r="22" customFormat="1" ht="22.7" customHeight="1" spans="1:8">
      <c r="A22" s="14" t="s">
        <v>249</v>
      </c>
      <c r="B22" s="14"/>
      <c r="C22" s="15"/>
      <c r="D22" s="15"/>
      <c r="E22" s="15"/>
      <c r="F22" s="15"/>
      <c r="G22" s="15"/>
      <c r="H22" s="16" t="s">
        <v>4</v>
      </c>
    </row>
    <row r="23" customFormat="1" ht="26.05" customHeight="1" spans="1:8">
      <c r="A23" s="17" t="s">
        <v>250</v>
      </c>
      <c r="B23" s="7" t="s">
        <v>265</v>
      </c>
      <c r="C23" s="7"/>
      <c r="D23" s="7"/>
      <c r="E23" s="7"/>
      <c r="F23" s="7"/>
      <c r="G23" s="7"/>
      <c r="H23" s="7"/>
    </row>
    <row r="24" customFormat="1" ht="26.05" customHeight="1" spans="1:8">
      <c r="A24" s="18" t="s">
        <v>252</v>
      </c>
      <c r="B24" s="19" t="s">
        <v>253</v>
      </c>
      <c r="C24" s="19"/>
      <c r="D24" s="19"/>
      <c r="E24" s="19" t="s">
        <v>254</v>
      </c>
      <c r="F24" s="19" t="s">
        <v>255</v>
      </c>
      <c r="G24" s="19"/>
      <c r="H24" s="19"/>
    </row>
    <row r="25" customFormat="1" ht="26.05" customHeight="1" spans="1:8">
      <c r="A25" s="17" t="s">
        <v>256</v>
      </c>
      <c r="B25" s="12">
        <v>0</v>
      </c>
      <c r="C25" s="12"/>
      <c r="D25" s="12"/>
      <c r="E25" s="12"/>
      <c r="F25" s="12"/>
      <c r="G25" s="12"/>
      <c r="H25" s="12"/>
    </row>
    <row r="26" customFormat="1" ht="26.05" customHeight="1" spans="1:8">
      <c r="A26" s="17" t="s">
        <v>257</v>
      </c>
      <c r="B26" s="20" t="s">
        <v>265</v>
      </c>
      <c r="C26" s="20"/>
      <c r="D26" s="20"/>
      <c r="E26" s="20"/>
      <c r="F26" s="20"/>
      <c r="G26" s="20"/>
      <c r="H26" s="20"/>
    </row>
    <row r="27" customFormat="1" ht="34.65" customHeight="1" spans="1:8">
      <c r="A27" s="17" t="s">
        <v>258</v>
      </c>
      <c r="B27" s="7" t="s">
        <v>196</v>
      </c>
      <c r="C27" s="7" t="s">
        <v>197</v>
      </c>
      <c r="D27" s="7" t="s">
        <v>198</v>
      </c>
      <c r="E27" s="17" t="s">
        <v>259</v>
      </c>
      <c r="F27" s="7" t="s">
        <v>200</v>
      </c>
      <c r="G27" s="17" t="s">
        <v>260</v>
      </c>
      <c r="H27" s="7" t="s">
        <v>202</v>
      </c>
    </row>
    <row r="28" customFormat="1" ht="34.65" customHeight="1" spans="1:8">
      <c r="A28" s="17"/>
      <c r="B28" s="21" t="s">
        <v>261</v>
      </c>
      <c r="C28" s="22" t="s">
        <v>262</v>
      </c>
      <c r="D28" s="22" t="s">
        <v>262</v>
      </c>
      <c r="E28" s="17" t="s">
        <v>263</v>
      </c>
      <c r="F28" s="7">
        <v>100</v>
      </c>
      <c r="G28" s="17"/>
      <c r="H28" s="23" t="s">
        <v>207</v>
      </c>
    </row>
    <row r="29" customFormat="1" ht="34.65" customHeight="1" spans="1:8">
      <c r="A29" s="17"/>
      <c r="B29" s="24"/>
      <c r="C29" s="22" t="s">
        <v>264</v>
      </c>
      <c r="D29" s="22" t="s">
        <v>264</v>
      </c>
      <c r="E29" s="17" t="s">
        <v>263</v>
      </c>
      <c r="F29" s="7">
        <v>100</v>
      </c>
      <c r="G29" s="17"/>
      <c r="H29" s="23" t="s">
        <v>207</v>
      </c>
    </row>
  </sheetData>
  <mergeCells count="27">
    <mergeCell ref="A1:H1"/>
    <mergeCell ref="A2:B2"/>
    <mergeCell ref="B3:H3"/>
    <mergeCell ref="B4:D4"/>
    <mergeCell ref="F4:H4"/>
    <mergeCell ref="B5:H5"/>
    <mergeCell ref="B6:H6"/>
    <mergeCell ref="A11:H11"/>
    <mergeCell ref="A12:B12"/>
    <mergeCell ref="B13:H13"/>
    <mergeCell ref="B14:D14"/>
    <mergeCell ref="F14:H14"/>
    <mergeCell ref="B15:H15"/>
    <mergeCell ref="B16:H16"/>
    <mergeCell ref="A21:H21"/>
    <mergeCell ref="A22:B22"/>
    <mergeCell ref="B23:H23"/>
    <mergeCell ref="B24:D24"/>
    <mergeCell ref="F24:H24"/>
    <mergeCell ref="B25:H25"/>
    <mergeCell ref="B26:H26"/>
    <mergeCell ref="A7:A9"/>
    <mergeCell ref="A17:A19"/>
    <mergeCell ref="A27:A29"/>
    <mergeCell ref="B8:B9"/>
    <mergeCell ref="B18:B19"/>
    <mergeCell ref="B28:B29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266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267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268</v>
      </c>
      <c r="B5" s="7"/>
      <c r="C5" s="8" t="s">
        <v>33</v>
      </c>
      <c r="D5" s="9" t="s">
        <v>269</v>
      </c>
      <c r="E5" s="9" t="s">
        <v>270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271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Elaine(团圆)</cp:lastModifiedBy>
  <dcterms:created xsi:type="dcterms:W3CDTF">2024-01-12T06:06:00Z</dcterms:created>
  <dcterms:modified xsi:type="dcterms:W3CDTF">2026-04-15T06:58:48Z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A4DAAEEA885D4303818D695DDA235318_12</vt:lpwstr>
  </property>
  <property fmtid="{D5CDD505-2E9C-101B-9397-08002B2CF9AE}" pid="4" name="CalculationRule">
    <vt:i4>0</vt:i4>
  </property>
</Properties>
</file>